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Отчет 2018г" sheetId="1" r:id="rId1"/>
  </sheets>
  <definedNames>
    <definedName name="_xlnm.Print_Titles" localSheetId="0">'Отчет 2018г'!$8:$8</definedName>
  </definedNames>
  <calcPr fullCalcOnLoad="1" refMode="R1C1"/>
</workbook>
</file>

<file path=xl/sharedStrings.xml><?xml version="1.0" encoding="utf-8"?>
<sst xmlns="http://schemas.openxmlformats.org/spreadsheetml/2006/main" count="200" uniqueCount="137">
  <si>
    <t>Наименование мероприятий</t>
  </si>
  <si>
    <t>Отклонение</t>
  </si>
  <si>
    <t>в том числе</t>
  </si>
  <si>
    <t>Прибыль</t>
  </si>
  <si>
    <t>в том числе:</t>
  </si>
  <si>
    <t>№ п/п</t>
  </si>
  <si>
    <t>Реконструкция и замена оборудования подстанций</t>
  </si>
  <si>
    <t>Возврат заемных средств</t>
  </si>
  <si>
    <t>План</t>
  </si>
  <si>
    <t>Факт</t>
  </si>
  <si>
    <t>Ед. изм.</t>
  </si>
  <si>
    <t>шт.</t>
  </si>
  <si>
    <t>Причины отклонения</t>
  </si>
  <si>
    <t>Собственные средства</t>
  </si>
  <si>
    <t>Заемные средства</t>
  </si>
  <si>
    <t>ИНФОРМАЦИЯ субъекта естественной монополии ТОО "Межрегионэнерготранзит"</t>
  </si>
  <si>
    <t>Сумма инвестиционной программы тыс. тенге</t>
  </si>
  <si>
    <t>Информация о фактических условиях финансирования инвестиционной программы (проекта), тыс. тенге</t>
  </si>
  <si>
    <t>Отчет о прибылях и убытках</t>
  </si>
  <si>
    <t>Период предоставления услуги в рамках инвестиционной программы (проекта)</t>
  </si>
  <si>
    <t>Информация о плановых и фактических объемах предоставления регулируемых услуг (товаров, работ)</t>
  </si>
  <si>
    <t>1.</t>
  </si>
  <si>
    <t>2.</t>
  </si>
  <si>
    <t>3.</t>
  </si>
  <si>
    <t>4.</t>
  </si>
  <si>
    <t>Аморти-зация</t>
  </si>
  <si>
    <t>Бюджетные сред-ства</t>
  </si>
  <si>
    <t>I.</t>
  </si>
  <si>
    <t>II.</t>
  </si>
  <si>
    <t>Восстановление оборудования ЛЭП</t>
  </si>
  <si>
    <t>III.</t>
  </si>
  <si>
    <t>IV.</t>
  </si>
  <si>
    <t>V.</t>
  </si>
  <si>
    <t>VI.</t>
  </si>
  <si>
    <t>IX.</t>
  </si>
  <si>
    <t>VIII.</t>
  </si>
  <si>
    <t>км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</si>
  <si>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</si>
  <si>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</si>
  <si>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</si>
  <si>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 xml:space="preserve">Улучшение производственных показателей, % по годам реализации </t>
  </si>
  <si>
    <t>Снижение износа (физического) основных фондов (активов)% по годам реализации</t>
  </si>
  <si>
    <t>Снижение потерь, % по годам реализации</t>
  </si>
  <si>
    <t>Снижение аварийности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</si>
  <si>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</si>
  <si>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</si>
  <si>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план</t>
  </si>
  <si>
    <t>факт</t>
  </si>
  <si>
    <t>Коли-чес-тво в натуральных показателях</t>
  </si>
  <si>
    <t>Наблюдается повышение качества и надежности предоставляемых услуг</t>
  </si>
  <si>
    <t>гос пошлина при регистрации</t>
  </si>
  <si>
    <t>4 аварийных отключений, снижение на 33,3 %</t>
  </si>
  <si>
    <t>об исполнении инвестиционной программы за 2018 год, утвержденной совместным приказом вице-министра энергетики Республики Казахстан от 22 октября2015 года № 611  и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28 сентября 2015 года № 314-ОД, и скорректированной совместным приказом  Министерства энергетики Республики Казахстан от 18 марта 2019 г. № 95  и Департамента  Комитета по регулированию естественных монополий, защите конкуренции и прав потребителей  Министерства национальной экономики Республики Казахстан по Костанайской области от 21 февраля 2019 года № 40-ОД</t>
  </si>
  <si>
    <t>Реконструкция ПС 110/35/10 кВ «Глебовка» (замена МВ на выключатель типа ВГП 110 кВ)</t>
  </si>
  <si>
    <t>Реконструкция ПС35\10кВ «Мичурина» (замена ТН типа ЗНОМ-35 на ЗНОЛ-35)</t>
  </si>
  <si>
    <t xml:space="preserve">Замена РВС-35 на ОПН-35 </t>
  </si>
  <si>
    <t xml:space="preserve">Замена РВС-110 на ОПН-110 </t>
  </si>
  <si>
    <t>Реконструкция ПС-110/35/10 кВ "Чеховка" (замена МВ-110 МКП на ВГП-110)</t>
  </si>
  <si>
    <t>Замена автоматических выключателей 0,4 кВ на вводах РП-10 кВ №12 на выключатели с функцией АВР</t>
  </si>
  <si>
    <t>Реконструкция ПС-110/10 кВ "Юго-Западная" (замена МВ-110 ВМТ на ВГП-110)</t>
  </si>
  <si>
    <t>Реконструкция ПС-35/6 кВ "Прибрежная" (замена ТМ-5600/35 на ТМН-6300/35)</t>
  </si>
  <si>
    <t>Реконструкция ПС Городская</t>
  </si>
  <si>
    <t>Прожектры светодиодные</t>
  </si>
  <si>
    <t>Замена изолятора на ПСТ Джаркуль</t>
  </si>
  <si>
    <r>
      <t>Реконструкция ПС 110\35\10 кВ «Кустанайская» (</t>
    </r>
    <r>
      <rPr>
        <sz val="10"/>
        <color indexed="8"/>
        <rFont val="Times New Roman"/>
        <family val="1"/>
      </rPr>
      <t>замена МВ-35 на ВВ-35)</t>
    </r>
  </si>
  <si>
    <t>Реконструкция ПС 35/10/6 кВ «КЖБИ»  (ячеек-10 кВ в количестве 24 шт. на КРУ-СЭЩ-59) (исполнение до 01 марта 2019 года)</t>
  </si>
  <si>
    <t>Реконструкция ПС35\10кВ «Ульяновка» (замена МВ-10 кВ на вакуумный выключатель с комплектом адаптации)(исполнение до 01 марта 2019 года)</t>
  </si>
  <si>
    <t>Реконструкция ПС110 «Смайловка»  (замена МВ на выключатель типа ВГП 110 кВ)(исполнение до 01 марта 2019 года)</t>
  </si>
  <si>
    <t>Реконструкция ПС110\35\10кВ «Дружба» (замена МВ-35 на вакуумный выключатель )(исполнение до 01 марта 2019 года)</t>
  </si>
  <si>
    <t>Реконструкция ПС110\35\10кВ «Южная» (установка секционного выключателя элегазового ВГП -110кВ)</t>
  </si>
  <si>
    <t xml:space="preserve">Замена изоляторов типа ИОС-110кВ на полимерные  </t>
  </si>
  <si>
    <t>Реконструкция ПС35\10кВ «Затоболовка» (замена ТН типа ЗНОМ-35 на ЗНОЛ-35)</t>
  </si>
  <si>
    <t>ТН шт.</t>
  </si>
  <si>
    <t xml:space="preserve">Замена конденсаторных вводов 35кВ на масляных выключателях  35кВ </t>
  </si>
  <si>
    <t>Реконструкция ПС 110/35/10 кВ «ПТФ» (замена МВ на выключатель типа ВГП 110 кВ)(исполнение до 01 марта 2019 года)</t>
  </si>
  <si>
    <t>Реконструкция ПС-110/35/10 кВ "Федоровка" (замена МВ-110 МКП на ВГП-110)(исполнение до 01 марта 2019 года)</t>
  </si>
  <si>
    <t>Реконструкция ЛЭП-35 кВ «Новопокровка -Урицкий»</t>
  </si>
  <si>
    <t xml:space="preserve">Реконструкция ЛЭП-110 кВ «Кушмурун-Новопавловка-Святогорка» </t>
  </si>
  <si>
    <t>Капитальный ремонт зданий и сооружений</t>
  </si>
  <si>
    <t>Оперативный пункт управления  (ОПУ)</t>
  </si>
  <si>
    <t xml:space="preserve">Капитальный ремонт ЗРУ ПСТ 35/6 кВ "КЖБИ" </t>
  </si>
  <si>
    <t>Капитальный ремонт диспетчерского пункта при ПСТ 110/35/10 "Комсомолец"</t>
  </si>
  <si>
    <t>Капитальный ремонт водопровода СБК Диспетчерский пункт (расширение РПБ)</t>
  </si>
  <si>
    <t>Капитальный ремонт АБК, Киевская, 28</t>
  </si>
  <si>
    <t>Капитальный ремонт склада аварийного запаса</t>
  </si>
  <si>
    <t>Капитальный ремонт  ОПУ, ЗРУ   ПСТ 110/10 кВ  "Северная"</t>
  </si>
  <si>
    <t>Капитальный ремонт ОПУ ПСТ "Борис Романовка"</t>
  </si>
  <si>
    <t>Приобретение и замена приборов и счетчиков</t>
  </si>
  <si>
    <t>Приобретение ОС по охране труда</t>
  </si>
  <si>
    <t>Оснащение  рабочих мест</t>
  </si>
  <si>
    <t xml:space="preserve">Приобретение автотехники </t>
  </si>
  <si>
    <t>Вилочный  погрузчик</t>
  </si>
  <si>
    <t>Автомобиль УАЗ Автобус (1+8) (VIN код:XWW220695J1215542)</t>
  </si>
  <si>
    <t>Автомобиль LADA Vesta SW Cross 1.8 MT Luxe Prestige гос.№719AT10</t>
  </si>
  <si>
    <t>(LADA Largus)</t>
  </si>
  <si>
    <t>Мобильный вагон дом</t>
  </si>
  <si>
    <t>Автомобиль-манипулятор                                                                                     грузоподъемностью 3-3,5 т</t>
  </si>
  <si>
    <t xml:space="preserve">Автокран 16 т                                                       </t>
  </si>
  <si>
    <t>Лаборатория передвижная ЭТЛ</t>
  </si>
  <si>
    <t>НИВА Шевроле</t>
  </si>
  <si>
    <t>УАЗ 3151</t>
  </si>
  <si>
    <t>Автомобиль УАЗ 3163</t>
  </si>
  <si>
    <t>Приобретение и модернизация оргтехники</t>
  </si>
  <si>
    <t>Охранная сигнализация ПС</t>
  </si>
  <si>
    <t>X.</t>
  </si>
  <si>
    <t>Установка видеонаблюдения</t>
  </si>
  <si>
    <t>XI.</t>
  </si>
  <si>
    <t>Ремонт автомобилей, приводящий к увеличению стоимости</t>
  </si>
  <si>
    <t>XII.</t>
  </si>
  <si>
    <t>XIII.</t>
  </si>
  <si>
    <t>Всего 2018 год:</t>
  </si>
  <si>
    <t>Реконструкция ЛЭП-35 кВ «Моховое-Сибирка»</t>
  </si>
  <si>
    <t>Реконструкция ЛЭП-35 кВ Тагильский -Комсомолец</t>
  </si>
  <si>
    <t>За счет увеличения зарплаты</t>
  </si>
  <si>
    <t>За счет увеличения зарплаты и стоимости проекта</t>
  </si>
  <si>
    <t>За счет увеличения зарплаты и материалов</t>
  </si>
  <si>
    <t>За счет увеличения зарплаты, материалов и ГСМ</t>
  </si>
  <si>
    <t>За счет увеличения  материалов и ГСМ</t>
  </si>
  <si>
    <t>Аварийный выход из строя</t>
  </si>
  <si>
    <t>Преждевременный выход из строя внутренних  аккумуляторных  батарей  в шкафах АСКУЭ</t>
  </si>
  <si>
    <t>Для улучшения оснащения  рабочих мест</t>
  </si>
  <si>
    <t>снижение стоимости</t>
  </si>
  <si>
    <t>за счет увеличения материальных затрат</t>
  </si>
  <si>
    <t>за счет увеличения  оплаты труда  в связи с привлечением работников более высокой квалификации</t>
  </si>
  <si>
    <t>Наименование регулируемых услуг (товаров, работ) и обслуживаемая территория</t>
  </si>
  <si>
    <t>Услуги по передаче и распределению электрической энергии, Костанайская область, г.Костанай, г. Лисаковск</t>
  </si>
  <si>
    <t xml:space="preserve">2018 год, </t>
  </si>
  <si>
    <t>12 аварийных отключений, рост в 3 раза</t>
  </si>
  <si>
    <t>В связи с производственной необходимостью, выхода из строя</t>
  </si>
  <si>
    <t>За счет экономии на утеплительном материале</t>
  </si>
  <si>
    <t>Из-за отсутствия требуемой квалификации рабочего персонала были частично выполнены работы подрядным способом</t>
  </si>
  <si>
    <t>За счет дополнительных сопутствующих материалов</t>
  </si>
  <si>
    <t>снижение стоимости за счет снижения перечня комплектующих</t>
  </si>
  <si>
    <t>для доставки рабочих смен на подстанции</t>
  </si>
  <si>
    <r>
      <rPr>
        <sz val="11"/>
        <color indexed="8"/>
        <rFont val="Times New Roman"/>
        <family val="1"/>
      </rPr>
      <t xml:space="preserve"> для замены, отработавших свой ресурс и подлежащих списанию, технологических автомобилей ГАЗ-3110, 2001 года выпуска, и ВАЗ-2115, 2000 года выпуска.</t>
    </r>
  </si>
  <si>
    <t>размещать для отдыха и ночлега 12 специалистов, осуществляющих ремонт линий и подстанций в отрыве от основной базы</t>
  </si>
  <si>
    <t>за счет увеличения  количества (приобретены 2 принтера)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</si>
</sst>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#,##0.00000"/>
    <numFmt numFmtId="181" formatCode="#,##0.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sz val="11"/>
      <color indexed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0" xfId="54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34" borderId="10" xfId="55" applyFont="1" applyFill="1" applyBorder="1" applyAlignment="1">
      <alignment vertical="center" wrapText="1"/>
      <protection/>
    </xf>
    <xf numFmtId="0" fontId="17" fillId="34" borderId="10" xfId="55" applyFont="1" applyFill="1" applyBorder="1" applyAlignment="1">
      <alignment vertical="center" wrapText="1"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90"/>
  <sheetViews>
    <sheetView showZeros="0" tabSelected="1" zoomScale="89" zoomScaleNormal="89" zoomScalePageLayoutView="0" workbookViewId="0" topLeftCell="A3">
      <pane xSplit="3" ySplit="5" topLeftCell="W8" activePane="bottomRight" state="frozen"/>
      <selection pane="topLeft" activeCell="B3" sqref="B3"/>
      <selection pane="topRight" activeCell="C3" sqref="C3"/>
      <selection pane="bottomLeft" activeCell="B6" sqref="B6"/>
      <selection pane="bottomRight" activeCell="AE79" sqref="AE79"/>
    </sheetView>
  </sheetViews>
  <sheetFormatPr defaultColWidth="9.140625" defaultRowHeight="15" outlineLevelRow="1" outlineLevelCol="1"/>
  <cols>
    <col min="1" max="1" width="6.28125" style="4" customWidth="1"/>
    <col min="2" max="2" width="11.00390625" style="4" customWidth="1"/>
    <col min="3" max="3" width="65.7109375" style="17" customWidth="1"/>
    <col min="4" max="4" width="5.7109375" style="18" customWidth="1"/>
    <col min="5" max="6" width="5.7109375" style="19" bestFit="1" customWidth="1" outlineLevel="1"/>
    <col min="7" max="7" width="8.7109375" style="19" customWidth="1" outlineLevel="1"/>
    <col min="8" max="8" width="13.140625" style="19" customWidth="1" outlineLevel="1"/>
    <col min="9" max="9" width="11.7109375" style="20" customWidth="1"/>
    <col min="10" max="10" width="11.7109375" style="4" customWidth="1"/>
    <col min="11" max="11" width="11.8515625" style="4" customWidth="1"/>
    <col min="12" max="12" width="30.28125" style="4" customWidth="1"/>
    <col min="13" max="13" width="12.57421875" style="4" customWidth="1"/>
    <col min="14" max="14" width="12.8515625" style="4" customWidth="1"/>
    <col min="15" max="15" width="9.421875" style="4" customWidth="1"/>
    <col min="16" max="16" width="8.7109375" style="4" customWidth="1"/>
    <col min="17" max="17" width="9.00390625" style="4" customWidth="1"/>
    <col min="18" max="18" width="10.28125" style="4" customWidth="1"/>
    <col min="19" max="19" width="10.00390625" style="4" customWidth="1"/>
    <col min="20" max="20" width="9.28125" style="4" customWidth="1"/>
    <col min="21" max="21" width="7.8515625" style="4" customWidth="1"/>
    <col min="22" max="22" width="7.57421875" style="4" customWidth="1"/>
    <col min="23" max="23" width="12.7109375" style="4" customWidth="1"/>
    <col min="24" max="24" width="13.140625" style="36" customWidth="1"/>
    <col min="25" max="25" width="17.28125" style="4" customWidth="1"/>
    <col min="26" max="26" width="15.7109375" style="4" customWidth="1"/>
    <col min="27" max="16384" width="9.140625" style="4" customWidth="1"/>
  </cols>
  <sheetData>
    <row r="1" spans="3:9" ht="18.75" customHeight="1">
      <c r="C1" s="73"/>
      <c r="D1" s="73"/>
      <c r="E1" s="73"/>
      <c r="F1" s="73"/>
      <c r="G1" s="73"/>
      <c r="H1" s="73"/>
      <c r="I1" s="73"/>
    </row>
    <row r="2" spans="3:9" ht="18.75" customHeight="1">
      <c r="C2" s="73"/>
      <c r="D2" s="73"/>
      <c r="E2" s="73"/>
      <c r="F2" s="73"/>
      <c r="G2" s="73"/>
      <c r="H2" s="73"/>
      <c r="I2" s="73"/>
    </row>
    <row r="3" spans="1:26" ht="18.75" customHeight="1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57.75" customHeight="1">
      <c r="A4" s="74" t="s">
        <v>52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68.25" customHeight="1">
      <c r="A5" s="76" t="s">
        <v>5</v>
      </c>
      <c r="B5" s="76" t="s">
        <v>20</v>
      </c>
      <c r="C5" s="76"/>
      <c r="D5" s="76"/>
      <c r="E5" s="76"/>
      <c r="F5" s="76"/>
      <c r="G5" s="76"/>
      <c r="H5" s="82" t="s">
        <v>18</v>
      </c>
      <c r="I5" s="82" t="s">
        <v>16</v>
      </c>
      <c r="J5" s="82"/>
      <c r="K5" s="82"/>
      <c r="L5" s="82"/>
      <c r="M5" s="75" t="s">
        <v>17</v>
      </c>
      <c r="N5" s="75"/>
      <c r="O5" s="75"/>
      <c r="P5" s="75"/>
      <c r="Q5" s="75" t="s">
        <v>37</v>
      </c>
      <c r="R5" s="75"/>
      <c r="S5" s="75"/>
      <c r="T5" s="75"/>
      <c r="U5" s="75"/>
      <c r="V5" s="75"/>
      <c r="W5" s="75"/>
      <c r="X5" s="75"/>
      <c r="Y5" s="75" t="s">
        <v>38</v>
      </c>
      <c r="Z5" s="75" t="s">
        <v>39</v>
      </c>
    </row>
    <row r="6" spans="1:26" ht="96" customHeight="1">
      <c r="A6" s="76"/>
      <c r="B6" s="75" t="s">
        <v>124</v>
      </c>
      <c r="C6" s="75" t="s">
        <v>0</v>
      </c>
      <c r="D6" s="75" t="s">
        <v>10</v>
      </c>
      <c r="E6" s="82" t="s">
        <v>48</v>
      </c>
      <c r="F6" s="82"/>
      <c r="G6" s="82" t="s">
        <v>19</v>
      </c>
      <c r="H6" s="82"/>
      <c r="I6" s="82"/>
      <c r="J6" s="82"/>
      <c r="K6" s="82"/>
      <c r="L6" s="82"/>
      <c r="M6" s="76" t="s">
        <v>13</v>
      </c>
      <c r="N6" s="76"/>
      <c r="O6" s="75" t="s">
        <v>14</v>
      </c>
      <c r="P6" s="75" t="s">
        <v>26</v>
      </c>
      <c r="Q6" s="75" t="s">
        <v>40</v>
      </c>
      <c r="R6" s="75"/>
      <c r="S6" s="75" t="s">
        <v>41</v>
      </c>
      <c r="T6" s="75"/>
      <c r="U6" s="75" t="s">
        <v>42</v>
      </c>
      <c r="V6" s="75"/>
      <c r="W6" s="75" t="s">
        <v>43</v>
      </c>
      <c r="X6" s="75"/>
      <c r="Y6" s="75"/>
      <c r="Z6" s="75"/>
    </row>
    <row r="7" spans="1:26" ht="22.5" customHeight="1">
      <c r="A7" s="76"/>
      <c r="B7" s="75"/>
      <c r="C7" s="75"/>
      <c r="D7" s="75"/>
      <c r="E7" s="24" t="s">
        <v>8</v>
      </c>
      <c r="F7" s="24" t="s">
        <v>9</v>
      </c>
      <c r="G7" s="82"/>
      <c r="H7" s="82"/>
      <c r="I7" s="24" t="s">
        <v>8</v>
      </c>
      <c r="J7" s="24" t="s">
        <v>9</v>
      </c>
      <c r="K7" s="23" t="s">
        <v>1</v>
      </c>
      <c r="L7" s="24" t="s">
        <v>12</v>
      </c>
      <c r="M7" s="24" t="s">
        <v>25</v>
      </c>
      <c r="N7" s="24" t="s">
        <v>3</v>
      </c>
      <c r="O7" s="75"/>
      <c r="P7" s="75"/>
      <c r="Q7" s="7" t="s">
        <v>44</v>
      </c>
      <c r="R7" s="7" t="s">
        <v>45</v>
      </c>
      <c r="S7" s="7" t="s">
        <v>44</v>
      </c>
      <c r="T7" s="7" t="s">
        <v>45</v>
      </c>
      <c r="U7" s="22" t="s">
        <v>46</v>
      </c>
      <c r="V7" s="22" t="s">
        <v>47</v>
      </c>
      <c r="W7" s="7" t="s">
        <v>44</v>
      </c>
      <c r="X7" s="37" t="s">
        <v>45</v>
      </c>
      <c r="Y7" s="75"/>
      <c r="Z7" s="75"/>
    </row>
    <row r="8" spans="1:26" ht="21.75" customHeight="1">
      <c r="A8" s="22">
        <v>1</v>
      </c>
      <c r="B8" s="22">
        <v>2</v>
      </c>
      <c r="C8" s="7">
        <v>3</v>
      </c>
      <c r="D8" s="7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f>P8+1</f>
        <v>17</v>
      </c>
      <c r="R8" s="32">
        <f aca="true" t="shared" si="0" ref="R8:Z8">Q8+1</f>
        <v>18</v>
      </c>
      <c r="S8" s="32">
        <f t="shared" si="0"/>
        <v>19</v>
      </c>
      <c r="T8" s="32">
        <f t="shared" si="0"/>
        <v>20</v>
      </c>
      <c r="U8" s="32">
        <f t="shared" si="0"/>
        <v>21</v>
      </c>
      <c r="V8" s="32">
        <f t="shared" si="0"/>
        <v>22</v>
      </c>
      <c r="W8" s="32">
        <f t="shared" si="0"/>
        <v>23</v>
      </c>
      <c r="X8" s="38">
        <f t="shared" si="0"/>
        <v>24</v>
      </c>
      <c r="Y8" s="32">
        <f t="shared" si="0"/>
        <v>25</v>
      </c>
      <c r="Z8" s="32">
        <f t="shared" si="0"/>
        <v>26</v>
      </c>
    </row>
    <row r="9" spans="1:26" s="9" customFormat="1" ht="13.5" customHeight="1" outlineLevel="1">
      <c r="A9" s="5" t="s">
        <v>27</v>
      </c>
      <c r="B9" s="81" t="s">
        <v>125</v>
      </c>
      <c r="C9" s="6" t="s">
        <v>6</v>
      </c>
      <c r="D9" s="7"/>
      <c r="E9" s="8"/>
      <c r="F9" s="8"/>
      <c r="G9" s="83" t="s">
        <v>126</v>
      </c>
      <c r="H9" s="77"/>
      <c r="I9" s="8">
        <f>SUM(I10:I31)</f>
        <v>368286.33999999997</v>
      </c>
      <c r="J9" s="8">
        <f>SUM(J10:J31)</f>
        <v>371783.87400000007</v>
      </c>
      <c r="K9" s="8">
        <f>J9-I9</f>
        <v>3497.5340000001015</v>
      </c>
      <c r="L9" s="10">
        <f>SUM(L52:L52)</f>
        <v>0</v>
      </c>
      <c r="M9" s="8">
        <f>SUM(M10:M31)</f>
        <v>371783.87400000007</v>
      </c>
      <c r="N9" s="8"/>
      <c r="O9" s="21"/>
      <c r="P9" s="21"/>
      <c r="Q9" s="21"/>
      <c r="R9" s="21"/>
      <c r="S9" s="21"/>
      <c r="T9" s="21"/>
      <c r="U9" s="21"/>
      <c r="V9" s="21"/>
      <c r="W9" s="78" t="s">
        <v>51</v>
      </c>
      <c r="X9" s="78" t="s">
        <v>127</v>
      </c>
      <c r="Y9" s="21"/>
      <c r="Z9" s="75" t="s">
        <v>49</v>
      </c>
    </row>
    <row r="10" spans="1:26" s="9" customFormat="1" ht="42" customHeight="1" outlineLevel="1">
      <c r="A10" s="7">
        <v>1</v>
      </c>
      <c r="B10" s="81"/>
      <c r="C10" s="60" t="s">
        <v>53</v>
      </c>
      <c r="D10" s="7" t="s">
        <v>11</v>
      </c>
      <c r="E10" s="40">
        <v>1</v>
      </c>
      <c r="F10" s="40">
        <v>1</v>
      </c>
      <c r="G10" s="83"/>
      <c r="H10" s="77"/>
      <c r="I10" s="14">
        <v>24271.98</v>
      </c>
      <c r="J10" s="14">
        <v>24379</v>
      </c>
      <c r="K10" s="14">
        <f aca="true" t="shared" si="1" ref="K10:K70">J10-I10</f>
        <v>107.02000000000044</v>
      </c>
      <c r="L10" s="67" t="s">
        <v>123</v>
      </c>
      <c r="M10" s="14">
        <f>J10</f>
        <v>24379</v>
      </c>
      <c r="N10" s="21"/>
      <c r="O10" s="21"/>
      <c r="P10" s="21"/>
      <c r="Q10" s="21"/>
      <c r="R10" s="21"/>
      <c r="S10" s="21"/>
      <c r="T10" s="21"/>
      <c r="U10" s="21"/>
      <c r="V10" s="21"/>
      <c r="W10" s="78"/>
      <c r="X10" s="78"/>
      <c r="Y10" s="79"/>
      <c r="Z10" s="75"/>
    </row>
    <row r="11" spans="1:26" s="9" customFormat="1" ht="31.5" customHeight="1" outlineLevel="1">
      <c r="A11" s="7">
        <v>2</v>
      </c>
      <c r="B11" s="81"/>
      <c r="C11" s="60" t="s">
        <v>64</v>
      </c>
      <c r="D11" s="7" t="s">
        <v>11</v>
      </c>
      <c r="E11" s="40">
        <v>1</v>
      </c>
      <c r="F11" s="40">
        <v>1</v>
      </c>
      <c r="G11" s="83"/>
      <c r="H11" s="77"/>
      <c r="I11" s="14">
        <v>14395.28</v>
      </c>
      <c r="J11" s="14">
        <v>14453.773</v>
      </c>
      <c r="K11" s="14">
        <f t="shared" si="1"/>
        <v>58.492999999998574</v>
      </c>
      <c r="L11" s="67" t="s">
        <v>122</v>
      </c>
      <c r="M11" s="14">
        <f aca="true" t="shared" si="2" ref="M11:M31">J11</f>
        <v>14453.773</v>
      </c>
      <c r="N11" s="14"/>
      <c r="O11" s="21"/>
      <c r="P11" s="21"/>
      <c r="Q11" s="21"/>
      <c r="R11" s="33"/>
      <c r="S11" s="21"/>
      <c r="T11" s="21"/>
      <c r="U11" s="21"/>
      <c r="V11" s="21"/>
      <c r="W11" s="78"/>
      <c r="X11" s="78"/>
      <c r="Y11" s="79"/>
      <c r="Z11" s="75"/>
    </row>
    <row r="12" spans="1:26" s="9" customFormat="1" ht="36" customHeight="1" outlineLevel="1">
      <c r="A12" s="7">
        <v>3</v>
      </c>
      <c r="B12" s="81"/>
      <c r="C12" s="60" t="s">
        <v>65</v>
      </c>
      <c r="D12" s="7" t="s">
        <v>11</v>
      </c>
      <c r="E12" s="40">
        <v>1</v>
      </c>
      <c r="F12" s="40">
        <v>1</v>
      </c>
      <c r="G12" s="83"/>
      <c r="H12" s="77"/>
      <c r="I12" s="14">
        <v>94559.19</v>
      </c>
      <c r="J12" s="14">
        <v>95598.96</v>
      </c>
      <c r="K12" s="14">
        <f t="shared" si="1"/>
        <v>1039.770000000004</v>
      </c>
      <c r="L12" s="67" t="s">
        <v>114</v>
      </c>
      <c r="M12" s="14">
        <f t="shared" si="2"/>
        <v>95598.96</v>
      </c>
      <c r="N12" s="14"/>
      <c r="O12" s="21"/>
      <c r="P12" s="21"/>
      <c r="Q12" s="21"/>
      <c r="R12" s="33"/>
      <c r="S12" s="21"/>
      <c r="T12" s="21"/>
      <c r="U12" s="21"/>
      <c r="V12" s="21"/>
      <c r="W12" s="78"/>
      <c r="X12" s="78"/>
      <c r="Y12" s="79"/>
      <c r="Z12" s="75"/>
    </row>
    <row r="13" spans="1:26" s="9" customFormat="1" ht="33.75" customHeight="1" outlineLevel="1">
      <c r="A13" s="7">
        <v>4</v>
      </c>
      <c r="B13" s="81"/>
      <c r="C13" s="60" t="s">
        <v>66</v>
      </c>
      <c r="D13" s="7" t="s">
        <v>11</v>
      </c>
      <c r="E13" s="40">
        <v>1</v>
      </c>
      <c r="F13" s="40">
        <v>1</v>
      </c>
      <c r="G13" s="83"/>
      <c r="H13" s="77"/>
      <c r="I13" s="43">
        <v>19633.43</v>
      </c>
      <c r="J13" s="46">
        <v>19682.124</v>
      </c>
      <c r="K13" s="14">
        <f t="shared" si="1"/>
        <v>48.693999999999505</v>
      </c>
      <c r="L13" s="65"/>
      <c r="M13" s="14">
        <f t="shared" si="2"/>
        <v>19682.124</v>
      </c>
      <c r="N13" s="14"/>
      <c r="O13" s="21"/>
      <c r="P13" s="21"/>
      <c r="Q13" s="21"/>
      <c r="R13" s="21"/>
      <c r="S13" s="21"/>
      <c r="T13" s="21"/>
      <c r="U13" s="21"/>
      <c r="V13" s="21"/>
      <c r="W13" s="78"/>
      <c r="X13" s="78"/>
      <c r="Y13" s="79"/>
      <c r="Z13" s="75"/>
    </row>
    <row r="14" spans="1:26" s="9" customFormat="1" ht="30" customHeight="1" outlineLevel="1">
      <c r="A14" s="7">
        <v>5</v>
      </c>
      <c r="B14" s="81"/>
      <c r="C14" s="60" t="s">
        <v>67</v>
      </c>
      <c r="D14" s="7" t="s">
        <v>11</v>
      </c>
      <c r="E14" s="40">
        <v>1</v>
      </c>
      <c r="F14" s="40">
        <v>1</v>
      </c>
      <c r="G14" s="83"/>
      <c r="H14" s="77"/>
      <c r="I14" s="43">
        <v>23369</v>
      </c>
      <c r="J14" s="46">
        <v>23417.929</v>
      </c>
      <c r="K14" s="14">
        <f t="shared" si="1"/>
        <v>48.92900000000009</v>
      </c>
      <c r="L14" s="64"/>
      <c r="M14" s="14">
        <f t="shared" si="2"/>
        <v>23417.929</v>
      </c>
      <c r="N14" s="14"/>
      <c r="O14" s="21"/>
      <c r="P14" s="21"/>
      <c r="Q14" s="21"/>
      <c r="R14" s="21"/>
      <c r="S14" s="21"/>
      <c r="T14" s="21"/>
      <c r="U14" s="21"/>
      <c r="V14" s="21"/>
      <c r="W14" s="78"/>
      <c r="X14" s="78"/>
      <c r="Y14" s="79"/>
      <c r="Z14" s="75"/>
    </row>
    <row r="15" spans="1:26" s="9" customFormat="1" ht="26.25" outlineLevel="1">
      <c r="A15" s="7">
        <f>A14+1</f>
        <v>6</v>
      </c>
      <c r="B15" s="81"/>
      <c r="C15" s="60" t="s">
        <v>68</v>
      </c>
      <c r="D15" s="7" t="s">
        <v>11</v>
      </c>
      <c r="E15" s="40">
        <v>1</v>
      </c>
      <c r="F15" s="40">
        <v>1</v>
      </c>
      <c r="G15" s="83"/>
      <c r="H15" s="77"/>
      <c r="I15" s="43">
        <v>8635.5</v>
      </c>
      <c r="J15" s="46">
        <v>8684.162</v>
      </c>
      <c r="K15" s="14">
        <f t="shared" si="1"/>
        <v>48.66200000000026</v>
      </c>
      <c r="L15" s="64"/>
      <c r="M15" s="14">
        <f t="shared" si="2"/>
        <v>8684.162</v>
      </c>
      <c r="N15" s="14"/>
      <c r="O15" s="21"/>
      <c r="P15" s="21"/>
      <c r="Q15" s="21"/>
      <c r="R15" s="21"/>
      <c r="S15" s="21"/>
      <c r="T15" s="21"/>
      <c r="U15" s="21"/>
      <c r="V15" s="21"/>
      <c r="W15" s="78"/>
      <c r="X15" s="78"/>
      <c r="Y15" s="79"/>
      <c r="Z15" s="75"/>
    </row>
    <row r="16" spans="1:26" s="9" customFormat="1" ht="26.25" customHeight="1" outlineLevel="1">
      <c r="A16" s="7">
        <f aca="true" t="shared" si="3" ref="A16:A31">A15+1</f>
        <v>7</v>
      </c>
      <c r="B16" s="81"/>
      <c r="C16" s="60" t="s">
        <v>69</v>
      </c>
      <c r="D16" s="7" t="s">
        <v>11</v>
      </c>
      <c r="E16" s="40">
        <v>1</v>
      </c>
      <c r="F16" s="40">
        <v>1</v>
      </c>
      <c r="G16" s="83"/>
      <c r="H16" s="77"/>
      <c r="I16" s="43">
        <v>15032.83</v>
      </c>
      <c r="J16" s="46">
        <v>15046.49</v>
      </c>
      <c r="K16" s="14">
        <f t="shared" si="1"/>
        <v>13.659999999999854</v>
      </c>
      <c r="L16" s="66"/>
      <c r="M16" s="14">
        <f t="shared" si="2"/>
        <v>15046.49</v>
      </c>
      <c r="N16" s="14"/>
      <c r="O16" s="21"/>
      <c r="P16" s="21"/>
      <c r="Q16" s="21"/>
      <c r="R16" s="21"/>
      <c r="S16" s="21"/>
      <c r="T16" s="21"/>
      <c r="U16" s="21"/>
      <c r="V16" s="21"/>
      <c r="W16" s="78"/>
      <c r="X16" s="78"/>
      <c r="Y16" s="79"/>
      <c r="Z16" s="75"/>
    </row>
    <row r="17" spans="1:26" s="9" customFormat="1" ht="13.5" outlineLevel="1">
      <c r="A17" s="7">
        <f t="shared" si="3"/>
        <v>8</v>
      </c>
      <c r="B17" s="81"/>
      <c r="C17" s="60" t="s">
        <v>70</v>
      </c>
      <c r="D17" s="7" t="s">
        <v>11</v>
      </c>
      <c r="E17" s="40">
        <v>204</v>
      </c>
      <c r="F17" s="40">
        <v>204</v>
      </c>
      <c r="G17" s="83"/>
      <c r="H17" s="77"/>
      <c r="I17" s="43">
        <v>18854</v>
      </c>
      <c r="J17" s="46">
        <v>18864.42</v>
      </c>
      <c r="K17" s="14">
        <f t="shared" si="1"/>
        <v>10.419999999998254</v>
      </c>
      <c r="L17" s="66"/>
      <c r="M17" s="14">
        <f t="shared" si="2"/>
        <v>18864.42</v>
      </c>
      <c r="N17" s="14"/>
      <c r="O17" s="21"/>
      <c r="P17" s="21"/>
      <c r="Q17" s="21"/>
      <c r="R17" s="21"/>
      <c r="S17" s="21"/>
      <c r="T17" s="21"/>
      <c r="U17" s="21"/>
      <c r="V17" s="21"/>
      <c r="W17" s="78"/>
      <c r="X17" s="78"/>
      <c r="Y17" s="79"/>
      <c r="Z17" s="75"/>
    </row>
    <row r="18" spans="1:26" s="9" customFormat="1" ht="27" outlineLevel="1">
      <c r="A18" s="7">
        <f t="shared" si="3"/>
        <v>9</v>
      </c>
      <c r="B18" s="81"/>
      <c r="C18" s="60" t="s">
        <v>71</v>
      </c>
      <c r="D18" s="7" t="s">
        <v>72</v>
      </c>
      <c r="E18" s="40">
        <v>6</v>
      </c>
      <c r="F18" s="40">
        <v>6</v>
      </c>
      <c r="G18" s="83"/>
      <c r="H18" s="77"/>
      <c r="I18" s="43">
        <v>2455.42</v>
      </c>
      <c r="J18" s="46">
        <v>2564.69</v>
      </c>
      <c r="K18" s="14">
        <f t="shared" si="1"/>
        <v>109.26999999999998</v>
      </c>
      <c r="L18" s="67" t="s">
        <v>115</v>
      </c>
      <c r="M18" s="14">
        <f t="shared" si="2"/>
        <v>2564.69</v>
      </c>
      <c r="N18" s="14"/>
      <c r="O18" s="21"/>
      <c r="P18" s="21"/>
      <c r="Q18" s="21"/>
      <c r="R18" s="21"/>
      <c r="S18" s="21"/>
      <c r="T18" s="21"/>
      <c r="U18" s="21"/>
      <c r="V18" s="21"/>
      <c r="W18" s="78"/>
      <c r="X18" s="78"/>
      <c r="Y18" s="79"/>
      <c r="Z18" s="75"/>
    </row>
    <row r="19" spans="1:26" s="9" customFormat="1" ht="27" outlineLevel="1">
      <c r="A19" s="7">
        <f t="shared" si="3"/>
        <v>10</v>
      </c>
      <c r="B19" s="81"/>
      <c r="C19" s="60" t="s">
        <v>54</v>
      </c>
      <c r="D19" s="7" t="s">
        <v>72</v>
      </c>
      <c r="E19" s="40">
        <v>6</v>
      </c>
      <c r="F19" s="40">
        <v>6</v>
      </c>
      <c r="G19" s="83"/>
      <c r="H19" s="58"/>
      <c r="I19" s="43">
        <v>2455.42</v>
      </c>
      <c r="J19" s="46">
        <v>2508.639</v>
      </c>
      <c r="K19" s="14">
        <f t="shared" si="1"/>
        <v>53.21900000000005</v>
      </c>
      <c r="L19" s="67" t="s">
        <v>116</v>
      </c>
      <c r="M19" s="14">
        <f t="shared" si="2"/>
        <v>2508.639</v>
      </c>
      <c r="N19" s="14"/>
      <c r="O19" s="21"/>
      <c r="P19" s="21"/>
      <c r="Q19" s="21"/>
      <c r="R19" s="21"/>
      <c r="S19" s="21"/>
      <c r="T19" s="21"/>
      <c r="U19" s="21"/>
      <c r="V19" s="21"/>
      <c r="W19" s="78"/>
      <c r="X19" s="78"/>
      <c r="Y19" s="79"/>
      <c r="Z19" s="75"/>
    </row>
    <row r="20" spans="1:26" s="9" customFormat="1" ht="13.5" outlineLevel="1">
      <c r="A20" s="7">
        <f t="shared" si="3"/>
        <v>11</v>
      </c>
      <c r="B20" s="81"/>
      <c r="C20" s="60" t="s">
        <v>55</v>
      </c>
      <c r="D20" s="7" t="s">
        <v>11</v>
      </c>
      <c r="E20" s="40">
        <v>30</v>
      </c>
      <c r="F20" s="40">
        <v>30</v>
      </c>
      <c r="G20" s="83"/>
      <c r="H20" s="58"/>
      <c r="I20" s="43">
        <v>5419.47</v>
      </c>
      <c r="J20" s="46">
        <v>5429.813</v>
      </c>
      <c r="K20" s="14">
        <f t="shared" si="1"/>
        <v>10.342999999999847</v>
      </c>
      <c r="L20" s="68"/>
      <c r="M20" s="14">
        <f t="shared" si="2"/>
        <v>5429.813</v>
      </c>
      <c r="N20" s="14"/>
      <c r="O20" s="21"/>
      <c r="P20" s="21"/>
      <c r="Q20" s="21"/>
      <c r="R20" s="21"/>
      <c r="S20" s="21"/>
      <c r="T20" s="21"/>
      <c r="U20" s="21"/>
      <c r="V20" s="21"/>
      <c r="W20" s="78"/>
      <c r="X20" s="78"/>
      <c r="Y20" s="79"/>
      <c r="Z20" s="75"/>
    </row>
    <row r="21" spans="1:26" s="9" customFormat="1" ht="13.5" outlineLevel="1">
      <c r="A21" s="7">
        <f t="shared" si="3"/>
        <v>12</v>
      </c>
      <c r="B21" s="81"/>
      <c r="C21" s="60" t="s">
        <v>56</v>
      </c>
      <c r="D21" s="7" t="s">
        <v>11</v>
      </c>
      <c r="E21" s="40">
        <v>18</v>
      </c>
      <c r="F21" s="40">
        <v>18</v>
      </c>
      <c r="G21" s="83"/>
      <c r="H21" s="58"/>
      <c r="I21" s="43">
        <v>5083.84</v>
      </c>
      <c r="J21" s="46">
        <v>5089.842</v>
      </c>
      <c r="K21" s="14">
        <f t="shared" si="1"/>
        <v>6.001999999999498</v>
      </c>
      <c r="L21" s="68"/>
      <c r="M21" s="14">
        <f t="shared" si="2"/>
        <v>5089.842</v>
      </c>
      <c r="N21" s="14"/>
      <c r="O21" s="21"/>
      <c r="P21" s="21"/>
      <c r="Q21" s="21"/>
      <c r="R21" s="21"/>
      <c r="S21" s="21"/>
      <c r="T21" s="21"/>
      <c r="U21" s="21"/>
      <c r="V21" s="21"/>
      <c r="W21" s="78"/>
      <c r="X21" s="78"/>
      <c r="Y21" s="79"/>
      <c r="Z21" s="75"/>
    </row>
    <row r="22" spans="1:26" s="9" customFormat="1" ht="13.5" outlineLevel="1">
      <c r="A22" s="7">
        <f t="shared" si="3"/>
        <v>13</v>
      </c>
      <c r="B22" s="81"/>
      <c r="C22" s="60" t="s">
        <v>73</v>
      </c>
      <c r="D22" s="7" t="s">
        <v>11</v>
      </c>
      <c r="E22" s="40">
        <v>42</v>
      </c>
      <c r="F22" s="40">
        <v>42</v>
      </c>
      <c r="G22" s="83"/>
      <c r="H22" s="58"/>
      <c r="I22" s="43">
        <v>13050.08</v>
      </c>
      <c r="J22" s="46">
        <v>13047.954</v>
      </c>
      <c r="K22" s="14">
        <f t="shared" si="1"/>
        <v>-2.1260000000002037</v>
      </c>
      <c r="L22" s="68"/>
      <c r="M22" s="14">
        <f t="shared" si="2"/>
        <v>13047.954</v>
      </c>
      <c r="N22" s="14"/>
      <c r="O22" s="21"/>
      <c r="P22" s="21"/>
      <c r="Q22" s="21"/>
      <c r="R22" s="21"/>
      <c r="S22" s="21"/>
      <c r="T22" s="21"/>
      <c r="U22" s="21"/>
      <c r="V22" s="21"/>
      <c r="W22" s="78"/>
      <c r="X22" s="78"/>
      <c r="Y22" s="79"/>
      <c r="Z22" s="75"/>
    </row>
    <row r="23" spans="1:26" s="9" customFormat="1" ht="26.25" outlineLevel="1">
      <c r="A23" s="7">
        <f t="shared" si="3"/>
        <v>14</v>
      </c>
      <c r="B23" s="81"/>
      <c r="C23" s="60" t="s">
        <v>74</v>
      </c>
      <c r="D23" s="7" t="s">
        <v>11</v>
      </c>
      <c r="E23" s="40">
        <v>1</v>
      </c>
      <c r="F23" s="40">
        <v>1</v>
      </c>
      <c r="G23" s="83"/>
      <c r="H23" s="58"/>
      <c r="I23" s="43">
        <v>33089.98</v>
      </c>
      <c r="J23" s="46">
        <v>33117.87</v>
      </c>
      <c r="K23" s="14">
        <f t="shared" si="1"/>
        <v>27.889999999999418</v>
      </c>
      <c r="L23" s="68"/>
      <c r="M23" s="14">
        <f t="shared" si="2"/>
        <v>33117.87</v>
      </c>
      <c r="N23" s="14"/>
      <c r="O23" s="21"/>
      <c r="P23" s="21"/>
      <c r="Q23" s="21"/>
      <c r="R23" s="21"/>
      <c r="S23" s="21"/>
      <c r="T23" s="21"/>
      <c r="U23" s="21"/>
      <c r="V23" s="21"/>
      <c r="W23" s="78"/>
      <c r="X23" s="78"/>
      <c r="Y23" s="79"/>
      <c r="Z23" s="75"/>
    </row>
    <row r="24" spans="1:26" s="9" customFormat="1" ht="26.25" outlineLevel="1">
      <c r="A24" s="7">
        <f t="shared" si="3"/>
        <v>15</v>
      </c>
      <c r="B24" s="81"/>
      <c r="C24" s="60" t="s">
        <v>75</v>
      </c>
      <c r="D24" s="7" t="s">
        <v>11</v>
      </c>
      <c r="E24" s="40">
        <v>1</v>
      </c>
      <c r="F24" s="40">
        <v>1</v>
      </c>
      <c r="G24" s="83"/>
      <c r="H24" s="58"/>
      <c r="I24" s="43">
        <v>15971.26</v>
      </c>
      <c r="J24" s="46">
        <v>16047.165</v>
      </c>
      <c r="K24" s="14">
        <f t="shared" si="1"/>
        <v>75.90500000000065</v>
      </c>
      <c r="L24" s="68"/>
      <c r="M24" s="14">
        <f t="shared" si="2"/>
        <v>16047.165</v>
      </c>
      <c r="N24" s="14"/>
      <c r="O24" s="21"/>
      <c r="P24" s="21"/>
      <c r="Q24" s="21"/>
      <c r="R24" s="21"/>
      <c r="S24" s="21"/>
      <c r="T24" s="21"/>
      <c r="U24" s="21"/>
      <c r="V24" s="21"/>
      <c r="W24" s="78"/>
      <c r="X24" s="78"/>
      <c r="Y24" s="79"/>
      <c r="Z24" s="75"/>
    </row>
    <row r="25" spans="1:26" s="9" customFormat="1" ht="26.25" outlineLevel="1">
      <c r="A25" s="7">
        <f t="shared" si="3"/>
        <v>16</v>
      </c>
      <c r="B25" s="81"/>
      <c r="C25" s="60" t="s">
        <v>57</v>
      </c>
      <c r="D25" s="7" t="s">
        <v>11</v>
      </c>
      <c r="E25" s="40">
        <v>1</v>
      </c>
      <c r="F25" s="40">
        <v>1</v>
      </c>
      <c r="G25" s="83"/>
      <c r="H25" s="58"/>
      <c r="I25" s="43">
        <v>16103.88</v>
      </c>
      <c r="J25" s="46">
        <v>16284.151</v>
      </c>
      <c r="K25" s="14">
        <f t="shared" si="1"/>
        <v>180.27100000000064</v>
      </c>
      <c r="L25" s="67" t="s">
        <v>116</v>
      </c>
      <c r="M25" s="14">
        <f t="shared" si="2"/>
        <v>16284.151</v>
      </c>
      <c r="N25" s="14"/>
      <c r="O25" s="21"/>
      <c r="P25" s="21"/>
      <c r="Q25" s="21"/>
      <c r="R25" s="21"/>
      <c r="S25" s="21"/>
      <c r="T25" s="21"/>
      <c r="U25" s="21"/>
      <c r="V25" s="21"/>
      <c r="W25" s="78"/>
      <c r="X25" s="78"/>
      <c r="Y25" s="79"/>
      <c r="Z25" s="75"/>
    </row>
    <row r="26" spans="1:26" s="9" customFormat="1" ht="26.25" outlineLevel="1">
      <c r="A26" s="7">
        <f t="shared" si="3"/>
        <v>17</v>
      </c>
      <c r="B26" s="81"/>
      <c r="C26" s="60" t="s">
        <v>58</v>
      </c>
      <c r="D26" s="7" t="s">
        <v>11</v>
      </c>
      <c r="E26" s="40">
        <v>1</v>
      </c>
      <c r="F26" s="40">
        <v>1</v>
      </c>
      <c r="G26" s="83"/>
      <c r="H26" s="58"/>
      <c r="I26" s="43">
        <v>381.18</v>
      </c>
      <c r="J26" s="46">
        <v>397.874</v>
      </c>
      <c r="K26" s="14">
        <f t="shared" si="1"/>
        <v>16.694000000000017</v>
      </c>
      <c r="L26" s="57"/>
      <c r="M26" s="14">
        <f t="shared" si="2"/>
        <v>397.874</v>
      </c>
      <c r="N26" s="14"/>
      <c r="O26" s="21"/>
      <c r="P26" s="21"/>
      <c r="Q26" s="21"/>
      <c r="R26" s="21"/>
      <c r="S26" s="21"/>
      <c r="T26" s="21"/>
      <c r="U26" s="21"/>
      <c r="V26" s="21"/>
      <c r="W26" s="78"/>
      <c r="X26" s="78"/>
      <c r="Y26" s="79"/>
      <c r="Z26" s="75"/>
    </row>
    <row r="27" spans="1:26" s="9" customFormat="1" ht="18" customHeight="1" outlineLevel="1">
      <c r="A27" s="7">
        <f t="shared" si="3"/>
        <v>18</v>
      </c>
      <c r="B27" s="81"/>
      <c r="C27" s="60" t="s">
        <v>59</v>
      </c>
      <c r="D27" s="7" t="s">
        <v>11</v>
      </c>
      <c r="E27" s="40">
        <v>1</v>
      </c>
      <c r="F27" s="40">
        <v>1</v>
      </c>
      <c r="G27" s="83"/>
      <c r="H27" s="58"/>
      <c r="I27" s="43">
        <v>14063.06</v>
      </c>
      <c r="J27" s="46">
        <v>14155.972</v>
      </c>
      <c r="K27" s="14">
        <f t="shared" si="1"/>
        <v>92.91200000000026</v>
      </c>
      <c r="L27" s="57"/>
      <c r="M27" s="14">
        <f t="shared" si="2"/>
        <v>14155.972</v>
      </c>
      <c r="N27" s="14"/>
      <c r="O27" s="21"/>
      <c r="P27" s="21"/>
      <c r="Q27" s="21"/>
      <c r="R27" s="21"/>
      <c r="S27" s="21"/>
      <c r="T27" s="21"/>
      <c r="U27" s="21"/>
      <c r="V27" s="21"/>
      <c r="W27" s="78"/>
      <c r="X27" s="78"/>
      <c r="Y27" s="79"/>
      <c r="Z27" s="75"/>
    </row>
    <row r="28" spans="1:26" s="9" customFormat="1" ht="18.75" customHeight="1" outlineLevel="1">
      <c r="A28" s="7">
        <f t="shared" si="3"/>
        <v>19</v>
      </c>
      <c r="B28" s="81"/>
      <c r="C28" s="60" t="s">
        <v>60</v>
      </c>
      <c r="D28" s="7" t="s">
        <v>11</v>
      </c>
      <c r="E28" s="40">
        <v>1</v>
      </c>
      <c r="F28" s="40">
        <v>1</v>
      </c>
      <c r="G28" s="83"/>
      <c r="H28" s="58"/>
      <c r="I28" s="43">
        <v>35815.61</v>
      </c>
      <c r="J28" s="46">
        <v>35830.666</v>
      </c>
      <c r="K28" s="14">
        <f t="shared" si="1"/>
        <v>15.055999999996857</v>
      </c>
      <c r="L28" s="57"/>
      <c r="M28" s="14">
        <f t="shared" si="2"/>
        <v>35830.666</v>
      </c>
      <c r="N28" s="14"/>
      <c r="O28" s="21"/>
      <c r="P28" s="21"/>
      <c r="Q28" s="21"/>
      <c r="R28" s="21"/>
      <c r="S28" s="21"/>
      <c r="T28" s="21"/>
      <c r="U28" s="21"/>
      <c r="V28" s="21"/>
      <c r="W28" s="78"/>
      <c r="X28" s="78"/>
      <c r="Y28" s="79"/>
      <c r="Z28" s="75"/>
    </row>
    <row r="29" spans="1:26" s="9" customFormat="1" ht="13.5" outlineLevel="1">
      <c r="A29" s="7">
        <f t="shared" si="3"/>
        <v>20</v>
      </c>
      <c r="B29" s="81"/>
      <c r="C29" s="60" t="s">
        <v>61</v>
      </c>
      <c r="D29" s="7" t="s">
        <v>11</v>
      </c>
      <c r="E29" s="40">
        <v>1</v>
      </c>
      <c r="F29" s="40">
        <v>1</v>
      </c>
      <c r="G29" s="83"/>
      <c r="H29" s="58"/>
      <c r="I29" s="43">
        <v>2916.82</v>
      </c>
      <c r="J29" s="46">
        <v>3265.19</v>
      </c>
      <c r="K29" s="14">
        <f t="shared" si="1"/>
        <v>348.3699999999999</v>
      </c>
      <c r="L29" s="65" t="s">
        <v>113</v>
      </c>
      <c r="M29" s="14">
        <f t="shared" si="2"/>
        <v>3265.19</v>
      </c>
      <c r="N29" s="14"/>
      <c r="O29" s="21"/>
      <c r="P29" s="21"/>
      <c r="Q29" s="21"/>
      <c r="R29" s="21"/>
      <c r="S29" s="21"/>
      <c r="T29" s="21"/>
      <c r="U29" s="21"/>
      <c r="V29" s="21"/>
      <c r="W29" s="78"/>
      <c r="X29" s="78"/>
      <c r="Y29" s="79"/>
      <c r="Z29" s="75"/>
    </row>
    <row r="30" spans="1:26" s="9" customFormat="1" ht="13.5" outlineLevel="1">
      <c r="A30" s="7">
        <f t="shared" si="3"/>
        <v>21</v>
      </c>
      <c r="B30" s="81"/>
      <c r="C30" s="60" t="s">
        <v>62</v>
      </c>
      <c r="D30" s="7" t="s">
        <v>11</v>
      </c>
      <c r="E30" s="40">
        <v>200</v>
      </c>
      <c r="F30" s="40">
        <v>200</v>
      </c>
      <c r="G30" s="83"/>
      <c r="H30" s="58"/>
      <c r="I30" s="43">
        <v>2729.11</v>
      </c>
      <c r="J30" s="46">
        <v>2632.14</v>
      </c>
      <c r="K30" s="14">
        <f t="shared" si="1"/>
        <v>-96.97000000000025</v>
      </c>
      <c r="L30" s="64"/>
      <c r="M30" s="14">
        <f t="shared" si="2"/>
        <v>2632.14</v>
      </c>
      <c r="N30" s="14"/>
      <c r="O30" s="21"/>
      <c r="P30" s="21"/>
      <c r="Q30" s="21"/>
      <c r="R30" s="21"/>
      <c r="S30" s="21"/>
      <c r="T30" s="21"/>
      <c r="U30" s="21"/>
      <c r="V30" s="21"/>
      <c r="W30" s="78"/>
      <c r="X30" s="78"/>
      <c r="Y30" s="79"/>
      <c r="Z30" s="75"/>
    </row>
    <row r="31" spans="1:26" s="9" customFormat="1" ht="13.5" outlineLevel="1">
      <c r="A31" s="7">
        <f t="shared" si="3"/>
        <v>22</v>
      </c>
      <c r="B31" s="81"/>
      <c r="C31" s="60" t="s">
        <v>63</v>
      </c>
      <c r="D31" s="7" t="s">
        <v>11</v>
      </c>
      <c r="E31" s="40"/>
      <c r="F31" s="40">
        <v>1</v>
      </c>
      <c r="G31" s="83"/>
      <c r="H31" s="58"/>
      <c r="I31" s="43"/>
      <c r="J31" s="46">
        <v>1285.05</v>
      </c>
      <c r="K31" s="14">
        <f t="shared" si="1"/>
        <v>1285.05</v>
      </c>
      <c r="L31" s="64" t="s">
        <v>118</v>
      </c>
      <c r="M31" s="14">
        <f t="shared" si="2"/>
        <v>1285.05</v>
      </c>
      <c r="N31" s="14"/>
      <c r="O31" s="21"/>
      <c r="P31" s="21"/>
      <c r="Q31" s="21"/>
      <c r="R31" s="21"/>
      <c r="S31" s="21"/>
      <c r="T31" s="21"/>
      <c r="U31" s="21"/>
      <c r="V31" s="21"/>
      <c r="W31" s="78"/>
      <c r="X31" s="78"/>
      <c r="Y31" s="79"/>
      <c r="Z31" s="75"/>
    </row>
    <row r="32" spans="1:26" s="9" customFormat="1" ht="13.5" outlineLevel="1">
      <c r="A32" s="5" t="s">
        <v>28</v>
      </c>
      <c r="B32" s="81"/>
      <c r="C32" s="16" t="s">
        <v>29</v>
      </c>
      <c r="D32" s="7"/>
      <c r="E32" s="13"/>
      <c r="F32" s="13"/>
      <c r="G32" s="83"/>
      <c r="H32" s="58"/>
      <c r="I32" s="41">
        <f>SUM(I34:I37)</f>
        <v>136767.19999999998</v>
      </c>
      <c r="J32" s="41">
        <f>SUM(J34:J37)</f>
        <v>137130.525</v>
      </c>
      <c r="K32" s="10">
        <f>J32-I32</f>
        <v>363.32500000001164</v>
      </c>
      <c r="L32" s="10"/>
      <c r="M32" s="41">
        <f>SUM(M34:M37)</f>
        <v>137130.525</v>
      </c>
      <c r="N32" s="14"/>
      <c r="O32" s="21"/>
      <c r="P32" s="21"/>
      <c r="Q32" s="21"/>
      <c r="R32" s="21"/>
      <c r="S32" s="21"/>
      <c r="T32" s="21"/>
      <c r="U32" s="21"/>
      <c r="V32" s="21"/>
      <c r="W32" s="78"/>
      <c r="X32" s="78"/>
      <c r="Y32" s="79"/>
      <c r="Z32" s="75"/>
    </row>
    <row r="33" spans="1:26" s="9" customFormat="1" ht="13.5" outlineLevel="1">
      <c r="A33" s="5"/>
      <c r="B33" s="81"/>
      <c r="C33" s="15" t="s">
        <v>4</v>
      </c>
      <c r="D33" s="7"/>
      <c r="E33" s="13"/>
      <c r="F33" s="13"/>
      <c r="G33" s="83"/>
      <c r="H33" s="58"/>
      <c r="I33" s="43"/>
      <c r="J33" s="45"/>
      <c r="K33" s="14">
        <f t="shared" si="1"/>
        <v>0</v>
      </c>
      <c r="L33" s="10"/>
      <c r="M33" s="14"/>
      <c r="N33" s="14"/>
      <c r="O33" s="21"/>
      <c r="P33" s="21"/>
      <c r="Q33" s="21"/>
      <c r="R33" s="21"/>
      <c r="S33" s="21"/>
      <c r="T33" s="21"/>
      <c r="U33" s="21"/>
      <c r="V33" s="21"/>
      <c r="W33" s="78"/>
      <c r="X33" s="78"/>
      <c r="Y33" s="79"/>
      <c r="Z33" s="75"/>
    </row>
    <row r="34" spans="1:26" s="9" customFormat="1" ht="18.75" customHeight="1" outlineLevel="1">
      <c r="A34" s="7" t="s">
        <v>21</v>
      </c>
      <c r="B34" s="81"/>
      <c r="C34" s="15" t="s">
        <v>76</v>
      </c>
      <c r="D34" s="7" t="s">
        <v>36</v>
      </c>
      <c r="E34" s="49">
        <v>20.9</v>
      </c>
      <c r="F34" s="49">
        <v>20.9</v>
      </c>
      <c r="G34" s="83"/>
      <c r="H34" s="58"/>
      <c r="I34" s="43">
        <v>16989.33</v>
      </c>
      <c r="J34" s="44">
        <v>17004.306</v>
      </c>
      <c r="K34" s="14">
        <f t="shared" si="1"/>
        <v>14.975999999998749</v>
      </c>
      <c r="L34" s="56"/>
      <c r="M34" s="44">
        <f>J34</f>
        <v>17004.306</v>
      </c>
      <c r="N34" s="14"/>
      <c r="O34" s="21"/>
      <c r="P34" s="21"/>
      <c r="Q34" s="21"/>
      <c r="R34" s="21"/>
      <c r="S34" s="21"/>
      <c r="T34" s="21"/>
      <c r="U34" s="21"/>
      <c r="V34" s="21"/>
      <c r="W34" s="78"/>
      <c r="X34" s="78"/>
      <c r="Y34" s="79"/>
      <c r="Z34" s="75"/>
    </row>
    <row r="35" spans="1:26" s="9" customFormat="1" ht="33.75" customHeight="1" outlineLevel="1">
      <c r="A35" s="7" t="s">
        <v>22</v>
      </c>
      <c r="B35" s="81"/>
      <c r="C35" s="60" t="s">
        <v>111</v>
      </c>
      <c r="D35" s="7" t="s">
        <v>36</v>
      </c>
      <c r="E35" s="24">
        <v>11.8</v>
      </c>
      <c r="F35" s="24">
        <v>11.8</v>
      </c>
      <c r="G35" s="83"/>
      <c r="H35" s="58"/>
      <c r="I35" s="43">
        <v>49641.1</v>
      </c>
      <c r="J35" s="44">
        <v>49952.662</v>
      </c>
      <c r="K35" s="14">
        <f t="shared" si="1"/>
        <v>311.5619999999981</v>
      </c>
      <c r="L35" s="67" t="s">
        <v>117</v>
      </c>
      <c r="M35" s="44">
        <f aca="true" t="shared" si="4" ref="M35:M67">J35</f>
        <v>49952.662</v>
      </c>
      <c r="N35" s="14"/>
      <c r="O35" s="21"/>
      <c r="P35" s="21"/>
      <c r="Q35" s="21"/>
      <c r="R35" s="21"/>
      <c r="S35" s="21"/>
      <c r="T35" s="21"/>
      <c r="U35" s="21"/>
      <c r="V35" s="21"/>
      <c r="W35" s="78"/>
      <c r="X35" s="78"/>
      <c r="Y35" s="79"/>
      <c r="Z35" s="75"/>
    </row>
    <row r="36" spans="1:26" s="9" customFormat="1" ht="23.25" customHeight="1" outlineLevel="1">
      <c r="A36" s="7" t="s">
        <v>23</v>
      </c>
      <c r="B36" s="81"/>
      <c r="C36" s="60" t="s">
        <v>112</v>
      </c>
      <c r="D36" s="7" t="s">
        <v>36</v>
      </c>
      <c r="E36" s="49">
        <v>14.5</v>
      </c>
      <c r="F36" s="49">
        <v>14.5</v>
      </c>
      <c r="G36" s="83"/>
      <c r="H36" s="58"/>
      <c r="I36" s="43">
        <v>59840.49</v>
      </c>
      <c r="J36" s="44">
        <v>59872.967</v>
      </c>
      <c r="K36" s="14">
        <f t="shared" si="1"/>
        <v>32.47699999999895</v>
      </c>
      <c r="L36" s="56"/>
      <c r="M36" s="44">
        <f t="shared" si="4"/>
        <v>59872.967</v>
      </c>
      <c r="N36" s="14"/>
      <c r="O36" s="21"/>
      <c r="P36" s="21"/>
      <c r="Q36" s="21"/>
      <c r="R36" s="21"/>
      <c r="S36" s="21"/>
      <c r="T36" s="21"/>
      <c r="U36" s="21"/>
      <c r="V36" s="21"/>
      <c r="W36" s="78"/>
      <c r="X36" s="78"/>
      <c r="Y36" s="79"/>
      <c r="Z36" s="75"/>
    </row>
    <row r="37" spans="1:26" s="9" customFormat="1" ht="13.5" outlineLevel="1">
      <c r="A37" s="7" t="s">
        <v>24</v>
      </c>
      <c r="B37" s="81"/>
      <c r="C37" s="60" t="s">
        <v>77</v>
      </c>
      <c r="D37" s="7" t="s">
        <v>36</v>
      </c>
      <c r="E37" s="24">
        <v>25.65</v>
      </c>
      <c r="F37" s="24">
        <v>25.65</v>
      </c>
      <c r="G37" s="83"/>
      <c r="H37" s="58"/>
      <c r="I37" s="43">
        <v>10296.28</v>
      </c>
      <c r="J37" s="44">
        <v>10300.59</v>
      </c>
      <c r="K37" s="14">
        <f t="shared" si="1"/>
        <v>4.309999999999491</v>
      </c>
      <c r="L37" s="10"/>
      <c r="M37" s="44">
        <f t="shared" si="4"/>
        <v>10300.59</v>
      </c>
      <c r="N37" s="14"/>
      <c r="O37" s="21"/>
      <c r="P37" s="21"/>
      <c r="Q37" s="21"/>
      <c r="R37" s="21"/>
      <c r="S37" s="21"/>
      <c r="T37" s="21"/>
      <c r="U37" s="21"/>
      <c r="V37" s="21"/>
      <c r="W37" s="78"/>
      <c r="X37" s="78"/>
      <c r="Y37" s="79"/>
      <c r="Z37" s="75"/>
    </row>
    <row r="38" spans="1:26" s="9" customFormat="1" ht="13.5" outlineLevel="1">
      <c r="A38" s="5" t="s">
        <v>30</v>
      </c>
      <c r="B38" s="81"/>
      <c r="C38" s="16" t="s">
        <v>78</v>
      </c>
      <c r="D38" s="7"/>
      <c r="E38" s="24"/>
      <c r="F38" s="24"/>
      <c r="G38" s="83"/>
      <c r="H38" s="58"/>
      <c r="I38" s="41">
        <f>SUM(I39:I46)</f>
        <v>45371.83</v>
      </c>
      <c r="J38" s="41">
        <f>SUM(J39:J46)</f>
        <v>46321.316</v>
      </c>
      <c r="K38" s="10">
        <f t="shared" si="1"/>
        <v>949.4859999999971</v>
      </c>
      <c r="L38" s="10"/>
      <c r="M38" s="44">
        <f t="shared" si="4"/>
        <v>46321.316</v>
      </c>
      <c r="N38" s="14"/>
      <c r="O38" s="21"/>
      <c r="P38" s="21"/>
      <c r="Q38" s="21"/>
      <c r="R38" s="21"/>
      <c r="S38" s="21"/>
      <c r="T38" s="21"/>
      <c r="U38" s="21"/>
      <c r="V38" s="21"/>
      <c r="W38" s="78"/>
      <c r="X38" s="78"/>
      <c r="Y38" s="79"/>
      <c r="Z38" s="75"/>
    </row>
    <row r="39" spans="1:26" s="9" customFormat="1" ht="13.5" outlineLevel="1">
      <c r="A39" s="7">
        <v>1</v>
      </c>
      <c r="B39" s="81"/>
      <c r="C39" s="60" t="s">
        <v>79</v>
      </c>
      <c r="D39" s="7" t="s">
        <v>11</v>
      </c>
      <c r="E39" s="32">
        <v>6</v>
      </c>
      <c r="F39" s="32">
        <v>6</v>
      </c>
      <c r="G39" s="83"/>
      <c r="H39" s="58"/>
      <c r="I39" s="43">
        <v>8571.425</v>
      </c>
      <c r="J39" s="44">
        <v>8571.428</v>
      </c>
      <c r="K39" s="14">
        <f t="shared" si="1"/>
        <v>0.0030000000006111804</v>
      </c>
      <c r="L39" s="10"/>
      <c r="M39" s="44">
        <f t="shared" si="4"/>
        <v>8571.428</v>
      </c>
      <c r="N39" s="14"/>
      <c r="O39" s="21"/>
      <c r="P39" s="21"/>
      <c r="Q39" s="21"/>
      <c r="R39" s="21"/>
      <c r="S39" s="21"/>
      <c r="T39" s="21"/>
      <c r="U39" s="21"/>
      <c r="V39" s="21"/>
      <c r="W39" s="78"/>
      <c r="X39" s="78"/>
      <c r="Y39" s="79"/>
      <c r="Z39" s="75"/>
    </row>
    <row r="40" spans="1:26" s="9" customFormat="1" ht="13.5" outlineLevel="1">
      <c r="A40" s="7">
        <f aca="true" t="shared" si="5" ref="A40:A46">A39+1</f>
        <v>2</v>
      </c>
      <c r="B40" s="81"/>
      <c r="C40" s="60" t="s">
        <v>80</v>
      </c>
      <c r="D40" s="7" t="s">
        <v>11</v>
      </c>
      <c r="E40" s="32">
        <v>1</v>
      </c>
      <c r="F40" s="32">
        <v>1</v>
      </c>
      <c r="G40" s="83"/>
      <c r="H40" s="58"/>
      <c r="I40" s="43">
        <v>2820</v>
      </c>
      <c r="J40" s="44">
        <v>2869.767</v>
      </c>
      <c r="K40" s="14">
        <f t="shared" si="1"/>
        <v>49.766999999999825</v>
      </c>
      <c r="L40" s="10"/>
      <c r="M40" s="44">
        <f t="shared" si="4"/>
        <v>2869.767</v>
      </c>
      <c r="N40" s="14"/>
      <c r="O40" s="21"/>
      <c r="P40" s="21"/>
      <c r="Q40" s="21"/>
      <c r="R40" s="21"/>
      <c r="S40" s="21"/>
      <c r="T40" s="21"/>
      <c r="U40" s="21"/>
      <c r="V40" s="21"/>
      <c r="W40" s="78"/>
      <c r="X40" s="78"/>
      <c r="Y40" s="79"/>
      <c r="Z40" s="75"/>
    </row>
    <row r="41" spans="1:26" s="9" customFormat="1" ht="13.5" outlineLevel="1">
      <c r="A41" s="7">
        <f t="shared" si="5"/>
        <v>3</v>
      </c>
      <c r="B41" s="81"/>
      <c r="C41" s="60" t="s">
        <v>81</v>
      </c>
      <c r="D41" s="7" t="s">
        <v>11</v>
      </c>
      <c r="E41" s="32">
        <v>1</v>
      </c>
      <c r="F41" s="32">
        <v>1</v>
      </c>
      <c r="G41" s="83"/>
      <c r="H41" s="58"/>
      <c r="I41" s="43">
        <v>1644.1</v>
      </c>
      <c r="J41" s="44">
        <v>1644.1</v>
      </c>
      <c r="K41" s="14">
        <f t="shared" si="1"/>
        <v>0</v>
      </c>
      <c r="L41" s="10"/>
      <c r="M41" s="44">
        <f t="shared" si="4"/>
        <v>1644.1</v>
      </c>
      <c r="N41" s="14"/>
      <c r="O41" s="21"/>
      <c r="P41" s="21"/>
      <c r="Q41" s="21"/>
      <c r="R41" s="21"/>
      <c r="S41" s="21"/>
      <c r="T41" s="21"/>
      <c r="U41" s="21"/>
      <c r="V41" s="21"/>
      <c r="W41" s="78"/>
      <c r="X41" s="78"/>
      <c r="Y41" s="79"/>
      <c r="Z41" s="75"/>
    </row>
    <row r="42" spans="1:26" s="9" customFormat="1" ht="15.75" customHeight="1" outlineLevel="1">
      <c r="A42" s="7">
        <f t="shared" si="5"/>
        <v>4</v>
      </c>
      <c r="B42" s="81"/>
      <c r="C42" s="60" t="s">
        <v>82</v>
      </c>
      <c r="D42" s="7" t="s">
        <v>11</v>
      </c>
      <c r="E42" s="32">
        <v>1</v>
      </c>
      <c r="F42" s="32">
        <v>1</v>
      </c>
      <c r="G42" s="83"/>
      <c r="H42" s="58"/>
      <c r="I42" s="43">
        <v>3906.835</v>
      </c>
      <c r="J42" s="44">
        <v>3953.64</v>
      </c>
      <c r="K42" s="14">
        <f t="shared" si="1"/>
        <v>46.804999999999836</v>
      </c>
      <c r="L42" s="10"/>
      <c r="M42" s="44">
        <f t="shared" si="4"/>
        <v>3953.64</v>
      </c>
      <c r="N42" s="14"/>
      <c r="O42" s="21"/>
      <c r="P42" s="21"/>
      <c r="Q42" s="21"/>
      <c r="R42" s="21"/>
      <c r="S42" s="21"/>
      <c r="T42" s="21"/>
      <c r="U42" s="21"/>
      <c r="V42" s="21"/>
      <c r="W42" s="78"/>
      <c r="X42" s="78"/>
      <c r="Y42" s="79"/>
      <c r="Z42" s="75"/>
    </row>
    <row r="43" spans="1:26" s="9" customFormat="1" ht="52.5" outlineLevel="1">
      <c r="A43" s="7">
        <f t="shared" si="5"/>
        <v>5</v>
      </c>
      <c r="B43" s="81"/>
      <c r="C43" s="60" t="s">
        <v>83</v>
      </c>
      <c r="D43" s="7" t="s">
        <v>11</v>
      </c>
      <c r="E43" s="32">
        <v>1</v>
      </c>
      <c r="F43" s="32">
        <v>1</v>
      </c>
      <c r="G43" s="83"/>
      <c r="H43" s="58"/>
      <c r="I43" s="43">
        <v>21134.87</v>
      </c>
      <c r="J43" s="44">
        <v>23320.004999999997</v>
      </c>
      <c r="K43" s="14">
        <f t="shared" si="1"/>
        <v>2185.1349999999984</v>
      </c>
      <c r="L43" s="66" t="s">
        <v>130</v>
      </c>
      <c r="M43" s="44">
        <f t="shared" si="4"/>
        <v>23320.004999999997</v>
      </c>
      <c r="N43" s="14"/>
      <c r="O43" s="21"/>
      <c r="P43" s="21"/>
      <c r="Q43" s="21"/>
      <c r="R43" s="21"/>
      <c r="S43" s="21"/>
      <c r="T43" s="21"/>
      <c r="U43" s="21"/>
      <c r="V43" s="21"/>
      <c r="W43" s="78"/>
      <c r="X43" s="78"/>
      <c r="Y43" s="79"/>
      <c r="Z43" s="75"/>
    </row>
    <row r="44" spans="1:26" s="9" customFormat="1" ht="26.25" outlineLevel="1">
      <c r="A44" s="7">
        <f t="shared" si="5"/>
        <v>6</v>
      </c>
      <c r="B44" s="81"/>
      <c r="C44" s="60" t="s">
        <v>84</v>
      </c>
      <c r="D44" s="7" t="s">
        <v>11</v>
      </c>
      <c r="E44" s="32">
        <v>1</v>
      </c>
      <c r="F44" s="32">
        <v>1</v>
      </c>
      <c r="G44" s="83"/>
      <c r="H44" s="58"/>
      <c r="I44" s="43">
        <v>6599.55</v>
      </c>
      <c r="J44" s="44">
        <v>5048.636</v>
      </c>
      <c r="K44" s="14">
        <f t="shared" si="1"/>
        <v>-1550.9139999999998</v>
      </c>
      <c r="L44" s="66" t="s">
        <v>129</v>
      </c>
      <c r="M44" s="44">
        <f t="shared" si="4"/>
        <v>5048.636</v>
      </c>
      <c r="N44" s="14"/>
      <c r="O44" s="21"/>
      <c r="P44" s="21"/>
      <c r="Q44" s="21"/>
      <c r="R44" s="21"/>
      <c r="S44" s="21"/>
      <c r="T44" s="21"/>
      <c r="U44" s="21"/>
      <c r="V44" s="21"/>
      <c r="W44" s="78"/>
      <c r="X44" s="78"/>
      <c r="Y44" s="79"/>
      <c r="Z44" s="75"/>
    </row>
    <row r="45" spans="1:26" s="9" customFormat="1" ht="13.5" outlineLevel="1">
      <c r="A45" s="7">
        <f t="shared" si="5"/>
        <v>7</v>
      </c>
      <c r="B45" s="81"/>
      <c r="C45" s="60" t="s">
        <v>85</v>
      </c>
      <c r="D45" s="7" t="s">
        <v>11</v>
      </c>
      <c r="E45" s="32">
        <v>1</v>
      </c>
      <c r="F45" s="32">
        <v>1</v>
      </c>
      <c r="G45" s="83"/>
      <c r="H45" s="58"/>
      <c r="I45" s="43">
        <v>695.05</v>
      </c>
      <c r="J45" s="44">
        <v>816.24</v>
      </c>
      <c r="K45" s="14">
        <f t="shared" si="1"/>
        <v>121.19000000000005</v>
      </c>
      <c r="L45" s="10"/>
      <c r="M45" s="44">
        <f t="shared" si="4"/>
        <v>816.24</v>
      </c>
      <c r="N45" s="14"/>
      <c r="O45" s="21"/>
      <c r="P45" s="21"/>
      <c r="Q45" s="21"/>
      <c r="R45" s="21"/>
      <c r="S45" s="21"/>
      <c r="T45" s="21"/>
      <c r="U45" s="21"/>
      <c r="V45" s="21"/>
      <c r="W45" s="78"/>
      <c r="X45" s="78"/>
      <c r="Y45" s="79"/>
      <c r="Z45" s="75"/>
    </row>
    <row r="46" spans="1:26" s="9" customFormat="1" ht="13.5" outlineLevel="1">
      <c r="A46" s="7">
        <f t="shared" si="5"/>
        <v>8</v>
      </c>
      <c r="B46" s="81"/>
      <c r="C46" s="60" t="s">
        <v>86</v>
      </c>
      <c r="D46" s="7" t="s">
        <v>11</v>
      </c>
      <c r="E46" s="24"/>
      <c r="F46" s="32">
        <v>1</v>
      </c>
      <c r="G46" s="83"/>
      <c r="H46" s="58"/>
      <c r="I46" s="43"/>
      <c r="J46" s="44">
        <v>97.5</v>
      </c>
      <c r="K46" s="14">
        <f t="shared" si="1"/>
        <v>97.5</v>
      </c>
      <c r="L46" s="10"/>
      <c r="M46" s="44">
        <f t="shared" si="4"/>
        <v>97.5</v>
      </c>
      <c r="N46" s="14"/>
      <c r="O46" s="21"/>
      <c r="P46" s="21"/>
      <c r="Q46" s="21"/>
      <c r="R46" s="21"/>
      <c r="S46" s="21"/>
      <c r="T46" s="21"/>
      <c r="U46" s="21"/>
      <c r="V46" s="21"/>
      <c r="W46" s="78"/>
      <c r="X46" s="78"/>
      <c r="Y46" s="79"/>
      <c r="Z46" s="75"/>
    </row>
    <row r="47" spans="1:26" s="9" customFormat="1" ht="39" outlineLevel="1">
      <c r="A47" s="5" t="s">
        <v>31</v>
      </c>
      <c r="B47" s="81"/>
      <c r="C47" s="16" t="s">
        <v>87</v>
      </c>
      <c r="D47" s="7"/>
      <c r="E47" s="24"/>
      <c r="F47" s="32"/>
      <c r="G47" s="83"/>
      <c r="H47" s="58"/>
      <c r="I47" s="41">
        <v>39357.98</v>
      </c>
      <c r="J47" s="41">
        <v>40028.051142857155</v>
      </c>
      <c r="K47" s="10">
        <f>J47-I47</f>
        <v>670.0711428571522</v>
      </c>
      <c r="L47" s="66" t="s">
        <v>119</v>
      </c>
      <c r="M47" s="44">
        <f t="shared" si="4"/>
        <v>40028.051142857155</v>
      </c>
      <c r="N47" s="14"/>
      <c r="O47" s="21"/>
      <c r="P47" s="21"/>
      <c r="Q47" s="21"/>
      <c r="R47" s="21"/>
      <c r="S47" s="21"/>
      <c r="T47" s="21"/>
      <c r="U47" s="21"/>
      <c r="V47" s="21"/>
      <c r="W47" s="78"/>
      <c r="X47" s="78"/>
      <c r="Y47" s="79"/>
      <c r="Z47" s="75"/>
    </row>
    <row r="48" spans="1:26" s="9" customFormat="1" ht="13.5" outlineLevel="1">
      <c r="A48" s="62" t="s">
        <v>32</v>
      </c>
      <c r="B48" s="81"/>
      <c r="C48" s="16" t="s">
        <v>88</v>
      </c>
      <c r="D48" s="7"/>
      <c r="E48" s="24"/>
      <c r="F48" s="32"/>
      <c r="G48" s="83"/>
      <c r="H48" s="58"/>
      <c r="I48" s="41">
        <v>1470.857</v>
      </c>
      <c r="J48" s="41">
        <v>1470.857</v>
      </c>
      <c r="K48" s="10">
        <f>J48-I48</f>
        <v>0</v>
      </c>
      <c r="L48" s="10"/>
      <c r="M48" s="44">
        <f t="shared" si="4"/>
        <v>1470.857</v>
      </c>
      <c r="N48" s="14"/>
      <c r="O48" s="21"/>
      <c r="P48" s="21"/>
      <c r="Q48" s="21"/>
      <c r="R48" s="21"/>
      <c r="S48" s="21"/>
      <c r="T48" s="21"/>
      <c r="U48" s="21"/>
      <c r="V48" s="21"/>
      <c r="W48" s="78"/>
      <c r="X48" s="78"/>
      <c r="Y48" s="79"/>
      <c r="Z48" s="75"/>
    </row>
    <row r="49" spans="1:26" s="9" customFormat="1" ht="26.25" outlineLevel="1">
      <c r="A49" s="62" t="s">
        <v>33</v>
      </c>
      <c r="B49" s="81"/>
      <c r="C49" s="16" t="s">
        <v>89</v>
      </c>
      <c r="D49" s="7"/>
      <c r="E49" s="24"/>
      <c r="F49" s="32"/>
      <c r="G49" s="83"/>
      <c r="H49" s="58"/>
      <c r="I49" s="41">
        <v>3005.32</v>
      </c>
      <c r="J49" s="41">
        <v>10976.182999999997</v>
      </c>
      <c r="K49" s="10">
        <f>J49-I49</f>
        <v>7970.862999999998</v>
      </c>
      <c r="L49" s="66" t="s">
        <v>120</v>
      </c>
      <c r="M49" s="44">
        <f t="shared" si="4"/>
        <v>10976.182999999997</v>
      </c>
      <c r="N49" s="14"/>
      <c r="O49" s="21"/>
      <c r="P49" s="21"/>
      <c r="Q49" s="21"/>
      <c r="R49" s="21"/>
      <c r="S49" s="21"/>
      <c r="T49" s="21"/>
      <c r="U49" s="21"/>
      <c r="V49" s="21"/>
      <c r="W49" s="78"/>
      <c r="X49" s="78"/>
      <c r="Y49" s="79"/>
      <c r="Z49" s="75"/>
    </row>
    <row r="50" spans="1:26" s="9" customFormat="1" ht="13.5" outlineLevel="1">
      <c r="A50" s="5" t="s">
        <v>30</v>
      </c>
      <c r="B50" s="81"/>
      <c r="C50" s="16" t="s">
        <v>90</v>
      </c>
      <c r="D50" s="5" t="s">
        <v>11</v>
      </c>
      <c r="E50" s="50">
        <f>E52+E53+E54+E55+E56+E57+E58+E59+E60+E62+E61</f>
        <v>7</v>
      </c>
      <c r="F50" s="50">
        <f>F52+F53+F54+F55+F56+F57+F58+F59+F60+F62+F61</f>
        <v>11</v>
      </c>
      <c r="G50" s="83"/>
      <c r="H50" s="58"/>
      <c r="I50" s="47">
        <f>SUM(I52:I62)</f>
        <v>91889.83142857142</v>
      </c>
      <c r="J50" s="47">
        <f>SUM(J52:J62)</f>
        <v>108664.49250000001</v>
      </c>
      <c r="K50" s="10">
        <f>J50-I50</f>
        <v>16774.661071428593</v>
      </c>
      <c r="L50" s="10"/>
      <c r="M50" s="44">
        <f t="shared" si="4"/>
        <v>108664.49250000001</v>
      </c>
      <c r="N50" s="14"/>
      <c r="O50" s="21"/>
      <c r="P50" s="21"/>
      <c r="Q50" s="21"/>
      <c r="R50" s="21"/>
      <c r="S50" s="21"/>
      <c r="T50" s="21"/>
      <c r="U50" s="21"/>
      <c r="V50" s="21"/>
      <c r="W50" s="78"/>
      <c r="X50" s="78"/>
      <c r="Y50" s="79"/>
      <c r="Z50" s="75"/>
    </row>
    <row r="51" spans="1:26" s="9" customFormat="1" ht="13.5" outlineLevel="1">
      <c r="A51" s="7"/>
      <c r="B51" s="81"/>
      <c r="C51" s="15" t="s">
        <v>2</v>
      </c>
      <c r="D51" s="7"/>
      <c r="E51" s="32"/>
      <c r="F51" s="32"/>
      <c r="G51" s="83"/>
      <c r="H51" s="58"/>
      <c r="I51" s="48"/>
      <c r="J51" s="14"/>
      <c r="K51" s="14">
        <f t="shared" si="1"/>
        <v>0</v>
      </c>
      <c r="L51" s="10"/>
      <c r="M51" s="44">
        <f t="shared" si="4"/>
        <v>0</v>
      </c>
      <c r="N51" s="14"/>
      <c r="O51" s="21"/>
      <c r="P51" s="21"/>
      <c r="Q51" s="21"/>
      <c r="R51" s="21"/>
      <c r="S51" s="21"/>
      <c r="T51" s="21"/>
      <c r="U51" s="21"/>
      <c r="V51" s="21"/>
      <c r="W51" s="78"/>
      <c r="X51" s="78"/>
      <c r="Y51" s="79"/>
      <c r="Z51" s="75"/>
    </row>
    <row r="52" spans="1:26" s="9" customFormat="1" ht="27" customHeight="1" outlineLevel="1">
      <c r="A52" s="7">
        <f aca="true" t="shared" si="6" ref="A52:A62">A51+1</f>
        <v>1</v>
      </c>
      <c r="B52" s="81"/>
      <c r="C52" s="60" t="s">
        <v>96</v>
      </c>
      <c r="D52" s="7" t="s">
        <v>11</v>
      </c>
      <c r="E52" s="32">
        <v>1</v>
      </c>
      <c r="F52" s="32">
        <v>1</v>
      </c>
      <c r="G52" s="83"/>
      <c r="H52" s="58"/>
      <c r="I52" s="48">
        <v>15842.86</v>
      </c>
      <c r="J52" s="14">
        <v>15853.198</v>
      </c>
      <c r="K52" s="14">
        <f t="shared" si="1"/>
        <v>10.337999999999738</v>
      </c>
      <c r="L52" s="56" t="s">
        <v>50</v>
      </c>
      <c r="M52" s="44">
        <f t="shared" si="4"/>
        <v>15853.198</v>
      </c>
      <c r="N52" s="14"/>
      <c r="O52" s="21"/>
      <c r="P52" s="21"/>
      <c r="Q52" s="21"/>
      <c r="R52" s="21"/>
      <c r="S52" s="21"/>
      <c r="T52" s="21"/>
      <c r="U52" s="21"/>
      <c r="V52" s="21"/>
      <c r="W52" s="78"/>
      <c r="X52" s="78"/>
      <c r="Y52" s="79"/>
      <c r="Z52" s="75"/>
    </row>
    <row r="53" spans="1:26" s="9" customFormat="1" ht="18" customHeight="1" outlineLevel="1">
      <c r="A53" s="7">
        <f t="shared" si="6"/>
        <v>2</v>
      </c>
      <c r="B53" s="81"/>
      <c r="C53" s="60" t="s">
        <v>97</v>
      </c>
      <c r="D53" s="7" t="s">
        <v>11</v>
      </c>
      <c r="E53" s="32">
        <v>1</v>
      </c>
      <c r="F53" s="32">
        <v>1</v>
      </c>
      <c r="G53" s="83"/>
      <c r="H53" s="58"/>
      <c r="I53" s="48">
        <v>37500</v>
      </c>
      <c r="J53" s="14">
        <v>37510.3415</v>
      </c>
      <c r="K53" s="14">
        <f t="shared" si="1"/>
        <v>10.34150000000227</v>
      </c>
      <c r="L53" s="56" t="s">
        <v>50</v>
      </c>
      <c r="M53" s="44">
        <f t="shared" si="4"/>
        <v>37510.3415</v>
      </c>
      <c r="N53" s="14"/>
      <c r="O53" s="21"/>
      <c r="P53" s="21"/>
      <c r="Q53" s="21"/>
      <c r="R53" s="21"/>
      <c r="S53" s="21"/>
      <c r="T53" s="21"/>
      <c r="U53" s="21"/>
      <c r="V53" s="21"/>
      <c r="W53" s="78"/>
      <c r="X53" s="78"/>
      <c r="Y53" s="79"/>
      <c r="Z53" s="75"/>
    </row>
    <row r="54" spans="1:26" s="9" customFormat="1" ht="54" customHeight="1" outlineLevel="1">
      <c r="A54" s="7">
        <f t="shared" si="6"/>
        <v>3</v>
      </c>
      <c r="B54" s="81"/>
      <c r="C54" s="60" t="s">
        <v>98</v>
      </c>
      <c r="D54" s="7" t="s">
        <v>11</v>
      </c>
      <c r="E54" s="32">
        <v>1</v>
      </c>
      <c r="F54" s="32">
        <v>1</v>
      </c>
      <c r="G54" s="83"/>
      <c r="H54" s="58"/>
      <c r="I54" s="48">
        <v>13958.92857142857</v>
      </c>
      <c r="J54" s="14">
        <v>12644.269</v>
      </c>
      <c r="K54" s="14">
        <f t="shared" si="1"/>
        <v>-1314.6595714285704</v>
      </c>
      <c r="L54" s="56" t="s">
        <v>132</v>
      </c>
      <c r="M54" s="44">
        <f t="shared" si="4"/>
        <v>12644.269</v>
      </c>
      <c r="N54" s="14"/>
      <c r="O54" s="21"/>
      <c r="P54" s="21"/>
      <c r="Q54" s="21"/>
      <c r="R54" s="21"/>
      <c r="S54" s="21"/>
      <c r="T54" s="21"/>
      <c r="U54" s="21"/>
      <c r="V54" s="21"/>
      <c r="W54" s="78"/>
      <c r="X54" s="78"/>
      <c r="Y54" s="79"/>
      <c r="Z54" s="75"/>
    </row>
    <row r="55" spans="1:26" s="9" customFormat="1" ht="24.75" customHeight="1" outlineLevel="1">
      <c r="A55" s="7">
        <f t="shared" si="6"/>
        <v>4</v>
      </c>
      <c r="B55" s="81"/>
      <c r="C55" s="60" t="s">
        <v>91</v>
      </c>
      <c r="D55" s="7" t="s">
        <v>11</v>
      </c>
      <c r="E55" s="32">
        <v>1</v>
      </c>
      <c r="F55" s="32">
        <v>1</v>
      </c>
      <c r="G55" s="83"/>
      <c r="H55" s="58"/>
      <c r="I55" s="48">
        <v>5857.142857142857</v>
      </c>
      <c r="J55" s="14">
        <v>5705.357</v>
      </c>
      <c r="K55" s="14">
        <f t="shared" si="1"/>
        <v>-151.7858571428569</v>
      </c>
      <c r="L55" s="56" t="s">
        <v>121</v>
      </c>
      <c r="M55" s="44">
        <f t="shared" si="4"/>
        <v>5705.357</v>
      </c>
      <c r="N55" s="14"/>
      <c r="O55" s="21"/>
      <c r="P55" s="21"/>
      <c r="Q55" s="21"/>
      <c r="R55" s="21"/>
      <c r="S55" s="21"/>
      <c r="T55" s="21"/>
      <c r="U55" s="21"/>
      <c r="V55" s="21"/>
      <c r="W55" s="78"/>
      <c r="X55" s="78"/>
      <c r="Y55" s="79"/>
      <c r="Z55" s="75"/>
    </row>
    <row r="56" spans="1:26" s="9" customFormat="1" ht="18" customHeight="1" outlineLevel="1">
      <c r="A56" s="7">
        <f t="shared" si="6"/>
        <v>5</v>
      </c>
      <c r="B56" s="81"/>
      <c r="C56" s="60" t="s">
        <v>99</v>
      </c>
      <c r="D56" s="7" t="s">
        <v>11</v>
      </c>
      <c r="E56" s="32">
        <v>1</v>
      </c>
      <c r="F56" s="32">
        <v>1</v>
      </c>
      <c r="G56" s="83"/>
      <c r="H56" s="58"/>
      <c r="I56" s="48">
        <v>5710.9</v>
      </c>
      <c r="J56" s="14">
        <v>5721.1410000000005</v>
      </c>
      <c r="K56" s="14">
        <f t="shared" si="1"/>
        <v>10.241000000000895</v>
      </c>
      <c r="L56" s="56" t="s">
        <v>50</v>
      </c>
      <c r="M56" s="44">
        <f t="shared" si="4"/>
        <v>5721.1410000000005</v>
      </c>
      <c r="N56" s="14"/>
      <c r="O56" s="21"/>
      <c r="P56" s="21"/>
      <c r="Q56" s="21"/>
      <c r="R56" s="21"/>
      <c r="S56" s="21"/>
      <c r="T56" s="21"/>
      <c r="U56" s="21"/>
      <c r="V56" s="21"/>
      <c r="W56" s="78"/>
      <c r="X56" s="78"/>
      <c r="Y56" s="79"/>
      <c r="Z56" s="75"/>
    </row>
    <row r="57" spans="1:26" s="9" customFormat="1" ht="16.5" customHeight="1" outlineLevel="1">
      <c r="A57" s="7">
        <f t="shared" si="6"/>
        <v>6</v>
      </c>
      <c r="B57" s="81"/>
      <c r="C57" s="60" t="s">
        <v>100</v>
      </c>
      <c r="D57" s="7" t="s">
        <v>11</v>
      </c>
      <c r="E57" s="32">
        <v>1</v>
      </c>
      <c r="F57" s="32">
        <v>1</v>
      </c>
      <c r="G57" s="83"/>
      <c r="H57" s="58"/>
      <c r="I57" s="48">
        <v>5600</v>
      </c>
      <c r="J57" s="14">
        <v>5640.341</v>
      </c>
      <c r="K57" s="14">
        <f t="shared" si="1"/>
        <v>40.34100000000035</v>
      </c>
      <c r="L57" s="56"/>
      <c r="M57" s="44">
        <f t="shared" si="4"/>
        <v>5640.341</v>
      </c>
      <c r="N57" s="14"/>
      <c r="O57" s="21"/>
      <c r="P57" s="21"/>
      <c r="Q57" s="21"/>
      <c r="R57" s="21"/>
      <c r="S57" s="21"/>
      <c r="T57" s="21"/>
      <c r="U57" s="21"/>
      <c r="V57" s="21"/>
      <c r="W57" s="78"/>
      <c r="X57" s="78"/>
      <c r="Y57" s="79"/>
      <c r="Z57" s="75"/>
    </row>
    <row r="58" spans="1:26" s="9" customFormat="1" ht="46.5" customHeight="1" outlineLevel="1">
      <c r="A58" s="7">
        <f t="shared" si="6"/>
        <v>7</v>
      </c>
      <c r="B58" s="81"/>
      <c r="C58" s="60" t="s">
        <v>101</v>
      </c>
      <c r="D58" s="7" t="s">
        <v>11</v>
      </c>
      <c r="E58" s="32">
        <v>1</v>
      </c>
      <c r="F58" s="32">
        <v>1</v>
      </c>
      <c r="G58" s="83"/>
      <c r="H58" s="58"/>
      <c r="I58" s="48">
        <v>7420</v>
      </c>
      <c r="J58" s="14">
        <v>6071.341</v>
      </c>
      <c r="K58" s="14">
        <f t="shared" si="1"/>
        <v>-1348.6589999999997</v>
      </c>
      <c r="L58" s="56" t="s">
        <v>132</v>
      </c>
      <c r="M58" s="44">
        <f t="shared" si="4"/>
        <v>6071.341</v>
      </c>
      <c r="N58" s="14"/>
      <c r="O58" s="21"/>
      <c r="P58" s="21"/>
      <c r="Q58" s="21"/>
      <c r="R58" s="21"/>
      <c r="S58" s="21"/>
      <c r="T58" s="21"/>
      <c r="U58" s="21"/>
      <c r="V58" s="21"/>
      <c r="W58" s="78"/>
      <c r="X58" s="78"/>
      <c r="Y58" s="79"/>
      <c r="Z58" s="75"/>
    </row>
    <row r="59" spans="1:26" s="9" customFormat="1" ht="35.25" customHeight="1" outlineLevel="1">
      <c r="A59" s="7">
        <f t="shared" si="6"/>
        <v>8</v>
      </c>
      <c r="B59" s="81"/>
      <c r="C59" s="60" t="s">
        <v>92</v>
      </c>
      <c r="D59" s="7" t="s">
        <v>11</v>
      </c>
      <c r="E59" s="32"/>
      <c r="F59" s="32">
        <v>1</v>
      </c>
      <c r="G59" s="83"/>
      <c r="H59" s="58"/>
      <c r="I59" s="48"/>
      <c r="J59" s="14">
        <v>5990.341</v>
      </c>
      <c r="K59" s="14">
        <f t="shared" si="1"/>
        <v>5990.341</v>
      </c>
      <c r="L59" s="56" t="s">
        <v>133</v>
      </c>
      <c r="M59" s="44">
        <f t="shared" si="4"/>
        <v>5990.341</v>
      </c>
      <c r="N59" s="14"/>
      <c r="O59" s="21"/>
      <c r="P59" s="21"/>
      <c r="Q59" s="21"/>
      <c r="R59" s="21"/>
      <c r="S59" s="21"/>
      <c r="T59" s="21"/>
      <c r="U59" s="21"/>
      <c r="V59" s="21"/>
      <c r="W59" s="78"/>
      <c r="X59" s="78"/>
      <c r="Y59" s="79"/>
      <c r="Z59" s="75"/>
    </row>
    <row r="60" spans="1:26" s="9" customFormat="1" ht="41.25" customHeight="1" outlineLevel="1">
      <c r="A60" s="7">
        <f t="shared" si="6"/>
        <v>9</v>
      </c>
      <c r="B60" s="81"/>
      <c r="C60" s="60" t="s">
        <v>93</v>
      </c>
      <c r="D60" s="7" t="s">
        <v>11</v>
      </c>
      <c r="E60" s="32"/>
      <c r="F60" s="32">
        <v>1</v>
      </c>
      <c r="G60" s="83"/>
      <c r="H60" s="58"/>
      <c r="I60" s="48"/>
      <c r="J60" s="14">
        <v>5665.341</v>
      </c>
      <c r="K60" s="14">
        <f t="shared" si="1"/>
        <v>5665.341</v>
      </c>
      <c r="L60" s="84" t="s">
        <v>134</v>
      </c>
      <c r="M60" s="44">
        <f t="shared" si="4"/>
        <v>5665.341</v>
      </c>
      <c r="N60" s="14"/>
      <c r="O60" s="21"/>
      <c r="P60" s="21"/>
      <c r="Q60" s="21"/>
      <c r="R60" s="21"/>
      <c r="S60" s="21"/>
      <c r="T60" s="21"/>
      <c r="U60" s="21"/>
      <c r="V60" s="21"/>
      <c r="W60" s="78"/>
      <c r="X60" s="78"/>
      <c r="Y60" s="79"/>
      <c r="Z60" s="75"/>
    </row>
    <row r="61" spans="1:26" s="9" customFormat="1" ht="39" customHeight="1" outlineLevel="1">
      <c r="A61" s="7">
        <f t="shared" si="6"/>
        <v>10</v>
      </c>
      <c r="B61" s="81"/>
      <c r="C61" s="60" t="s">
        <v>94</v>
      </c>
      <c r="D61" s="7" t="s">
        <v>11</v>
      </c>
      <c r="E61" s="32"/>
      <c r="F61" s="32">
        <v>1</v>
      </c>
      <c r="G61" s="83"/>
      <c r="H61" s="58"/>
      <c r="I61" s="48"/>
      <c r="J61" s="14">
        <v>4710.341</v>
      </c>
      <c r="K61" s="14">
        <f t="shared" si="1"/>
        <v>4710.341</v>
      </c>
      <c r="L61" s="85"/>
      <c r="M61" s="44">
        <f t="shared" si="4"/>
        <v>4710.341</v>
      </c>
      <c r="N61" s="14"/>
      <c r="O61" s="21"/>
      <c r="P61" s="21"/>
      <c r="Q61" s="21"/>
      <c r="R61" s="21"/>
      <c r="S61" s="21"/>
      <c r="T61" s="21"/>
      <c r="U61" s="21"/>
      <c r="V61" s="21"/>
      <c r="W61" s="78"/>
      <c r="X61" s="78"/>
      <c r="Y61" s="79"/>
      <c r="Z61" s="75"/>
    </row>
    <row r="62" spans="1:26" s="9" customFormat="1" ht="69" customHeight="1" outlineLevel="1">
      <c r="A62" s="7">
        <f t="shared" si="6"/>
        <v>11</v>
      </c>
      <c r="B62" s="81"/>
      <c r="C62" s="60" t="s">
        <v>95</v>
      </c>
      <c r="D62" s="7" t="s">
        <v>11</v>
      </c>
      <c r="E62" s="32"/>
      <c r="F62" s="32">
        <v>1</v>
      </c>
      <c r="G62" s="83"/>
      <c r="H62" s="58"/>
      <c r="I62" s="48"/>
      <c r="J62" s="14">
        <v>3152.481</v>
      </c>
      <c r="K62" s="14">
        <f t="shared" si="1"/>
        <v>3152.481</v>
      </c>
      <c r="L62" s="56" t="s">
        <v>135</v>
      </c>
      <c r="M62" s="44">
        <f t="shared" si="4"/>
        <v>3152.481</v>
      </c>
      <c r="N62" s="14"/>
      <c r="O62" s="21"/>
      <c r="P62" s="21"/>
      <c r="Q62" s="21"/>
      <c r="R62" s="21"/>
      <c r="S62" s="21"/>
      <c r="T62" s="21"/>
      <c r="U62" s="21"/>
      <c r="V62" s="21"/>
      <c r="W62" s="78"/>
      <c r="X62" s="78"/>
      <c r="Y62" s="79"/>
      <c r="Z62" s="75"/>
    </row>
    <row r="63" spans="1:26" s="9" customFormat="1" ht="45.75" customHeight="1" outlineLevel="1">
      <c r="A63" s="62" t="s">
        <v>35</v>
      </c>
      <c r="B63" s="81"/>
      <c r="C63" s="63" t="s">
        <v>102</v>
      </c>
      <c r="D63" s="7" t="s">
        <v>11</v>
      </c>
      <c r="E63" s="32">
        <v>28</v>
      </c>
      <c r="F63" s="32">
        <v>30</v>
      </c>
      <c r="G63" s="83"/>
      <c r="H63" s="58"/>
      <c r="I63" s="47">
        <v>5744.32</v>
      </c>
      <c r="J63" s="10">
        <v>6258.426</v>
      </c>
      <c r="K63" s="10">
        <f t="shared" si="1"/>
        <v>514.1060000000007</v>
      </c>
      <c r="L63" s="56" t="s">
        <v>136</v>
      </c>
      <c r="M63" s="44">
        <f t="shared" si="4"/>
        <v>6258.426</v>
      </c>
      <c r="N63" s="14"/>
      <c r="O63" s="21"/>
      <c r="P63" s="21"/>
      <c r="Q63" s="21"/>
      <c r="R63" s="21"/>
      <c r="S63" s="21"/>
      <c r="T63" s="21"/>
      <c r="U63" s="21"/>
      <c r="V63" s="21"/>
      <c r="W63" s="78"/>
      <c r="X63" s="78"/>
      <c r="Y63" s="79"/>
      <c r="Z63" s="75"/>
    </row>
    <row r="64" spans="1:26" s="9" customFormat="1" ht="35.25" customHeight="1" outlineLevel="1">
      <c r="A64" s="62" t="s">
        <v>34</v>
      </c>
      <c r="B64" s="81"/>
      <c r="C64" s="63" t="s">
        <v>103</v>
      </c>
      <c r="D64" s="7" t="s">
        <v>11</v>
      </c>
      <c r="E64" s="70">
        <v>17</v>
      </c>
      <c r="F64" s="70">
        <v>16</v>
      </c>
      <c r="G64" s="83"/>
      <c r="H64" s="58"/>
      <c r="I64" s="47">
        <v>2047.83</v>
      </c>
      <c r="J64" s="10">
        <v>2360.249</v>
      </c>
      <c r="K64" s="10">
        <f t="shared" si="1"/>
        <v>312.41899999999987</v>
      </c>
      <c r="L64" s="56" t="s">
        <v>131</v>
      </c>
      <c r="M64" s="44">
        <f t="shared" si="4"/>
        <v>2360.249</v>
      </c>
      <c r="N64" s="14"/>
      <c r="O64" s="21"/>
      <c r="P64" s="21"/>
      <c r="Q64" s="21"/>
      <c r="R64" s="21"/>
      <c r="S64" s="21"/>
      <c r="T64" s="21"/>
      <c r="U64" s="21"/>
      <c r="V64" s="21"/>
      <c r="W64" s="78"/>
      <c r="X64" s="78"/>
      <c r="Y64" s="79"/>
      <c r="Z64" s="75"/>
    </row>
    <row r="65" spans="1:26" s="9" customFormat="1" ht="35.25" customHeight="1" outlineLevel="1">
      <c r="A65" s="62" t="s">
        <v>104</v>
      </c>
      <c r="B65" s="81"/>
      <c r="C65" s="61" t="s">
        <v>105</v>
      </c>
      <c r="D65" s="5" t="s">
        <v>11</v>
      </c>
      <c r="E65" s="70">
        <v>12</v>
      </c>
      <c r="F65" s="70">
        <v>11</v>
      </c>
      <c r="G65" s="83"/>
      <c r="H65" s="58"/>
      <c r="I65" s="47">
        <v>3032.27</v>
      </c>
      <c r="J65" s="10">
        <v>3316.199</v>
      </c>
      <c r="K65" s="10">
        <f t="shared" si="1"/>
        <v>283.9290000000001</v>
      </c>
      <c r="L65" s="56" t="s">
        <v>131</v>
      </c>
      <c r="M65" s="44">
        <f t="shared" si="4"/>
        <v>3316.199</v>
      </c>
      <c r="N65" s="14"/>
      <c r="O65" s="21"/>
      <c r="P65" s="21"/>
      <c r="Q65" s="21"/>
      <c r="R65" s="21"/>
      <c r="S65" s="21"/>
      <c r="T65" s="21"/>
      <c r="U65" s="21"/>
      <c r="V65" s="21"/>
      <c r="W65" s="78"/>
      <c r="X65" s="78"/>
      <c r="Y65" s="79"/>
      <c r="Z65" s="75"/>
    </row>
    <row r="66" spans="1:26" s="9" customFormat="1" ht="50.25" customHeight="1" outlineLevel="1">
      <c r="A66" s="62" t="s">
        <v>106</v>
      </c>
      <c r="B66" s="81"/>
      <c r="C66" s="61" t="s">
        <v>107</v>
      </c>
      <c r="D66" s="7"/>
      <c r="E66" s="70"/>
      <c r="F66" s="70"/>
      <c r="G66" s="83"/>
      <c r="H66" s="58"/>
      <c r="I66" s="47">
        <v>25893.55</v>
      </c>
      <c r="J66" s="10">
        <v>28062.988</v>
      </c>
      <c r="K66" s="10">
        <f t="shared" si="1"/>
        <v>2169.438000000002</v>
      </c>
      <c r="L66" s="56" t="s">
        <v>128</v>
      </c>
      <c r="M66" s="44">
        <f t="shared" si="4"/>
        <v>28062.988</v>
      </c>
      <c r="N66" s="14"/>
      <c r="O66" s="21"/>
      <c r="P66" s="21"/>
      <c r="Q66" s="21"/>
      <c r="R66" s="21"/>
      <c r="S66" s="21"/>
      <c r="T66" s="21"/>
      <c r="U66" s="21"/>
      <c r="V66" s="21"/>
      <c r="W66" s="78"/>
      <c r="X66" s="78"/>
      <c r="Y66" s="79"/>
      <c r="Z66" s="75"/>
    </row>
    <row r="67" spans="1:26" s="9" customFormat="1" ht="13.5" outlineLevel="1">
      <c r="A67" s="62" t="s">
        <v>108</v>
      </c>
      <c r="B67" s="81"/>
      <c r="C67" s="16" t="s">
        <v>7</v>
      </c>
      <c r="D67" s="5"/>
      <c r="E67" s="32"/>
      <c r="F67" s="50"/>
      <c r="G67" s="83"/>
      <c r="H67" s="58"/>
      <c r="I67" s="42">
        <v>30111.714</v>
      </c>
      <c r="J67" s="42">
        <f>I67</f>
        <v>30111.714</v>
      </c>
      <c r="K67" s="14">
        <f t="shared" si="1"/>
        <v>0</v>
      </c>
      <c r="L67" s="10"/>
      <c r="M67" s="42">
        <f t="shared" si="4"/>
        <v>30111.714</v>
      </c>
      <c r="N67" s="14"/>
      <c r="O67" s="10">
        <f>O69+O70</f>
        <v>0</v>
      </c>
      <c r="P67" s="21"/>
      <c r="Q67" s="21"/>
      <c r="R67" s="21"/>
      <c r="S67" s="21"/>
      <c r="T67" s="21"/>
      <c r="U67" s="21"/>
      <c r="V67" s="21"/>
      <c r="W67" s="78"/>
      <c r="X67" s="78"/>
      <c r="Y67" s="79"/>
      <c r="Z67" s="75"/>
    </row>
    <row r="68" spans="1:26" s="9" customFormat="1" ht="15" customHeight="1" hidden="1" outlineLevel="1">
      <c r="A68" s="62" t="s">
        <v>108</v>
      </c>
      <c r="B68" s="81"/>
      <c r="C68" s="29"/>
      <c r="D68" s="7"/>
      <c r="E68" s="32"/>
      <c r="F68" s="32"/>
      <c r="G68" s="83"/>
      <c r="H68" s="58"/>
      <c r="I68" s="14"/>
      <c r="J68" s="14"/>
      <c r="K68" s="14">
        <f>J68-I68</f>
        <v>0</v>
      </c>
      <c r="L68" s="10"/>
      <c r="M68" s="14"/>
      <c r="N68" s="14"/>
      <c r="O68" s="21"/>
      <c r="P68" s="21"/>
      <c r="Q68" s="21"/>
      <c r="R68" s="21"/>
      <c r="S68" s="21"/>
      <c r="T68" s="21"/>
      <c r="U68" s="21"/>
      <c r="V68" s="21"/>
      <c r="W68" s="78"/>
      <c r="X68" s="78"/>
      <c r="Y68" s="79"/>
      <c r="Z68" s="75"/>
    </row>
    <row r="69" spans="1:26" s="9" customFormat="1" ht="15" customHeight="1" hidden="1" outlineLevel="1">
      <c r="A69" s="62" t="s">
        <v>108</v>
      </c>
      <c r="B69" s="81"/>
      <c r="C69" s="59"/>
      <c r="D69" s="7" t="s">
        <v>11</v>
      </c>
      <c r="E69" s="32"/>
      <c r="F69" s="32"/>
      <c r="G69" s="83"/>
      <c r="H69" s="58"/>
      <c r="I69" s="14"/>
      <c r="J69" s="14"/>
      <c r="K69" s="14">
        <f t="shared" si="1"/>
        <v>0</v>
      </c>
      <c r="L69" s="10"/>
      <c r="M69" s="14"/>
      <c r="N69" s="14"/>
      <c r="O69" s="21"/>
      <c r="P69" s="21"/>
      <c r="Q69" s="21"/>
      <c r="R69" s="21"/>
      <c r="S69" s="21"/>
      <c r="T69" s="21"/>
      <c r="U69" s="21"/>
      <c r="V69" s="21"/>
      <c r="W69" s="78"/>
      <c r="X69" s="78"/>
      <c r="Y69" s="79"/>
      <c r="Z69" s="75"/>
    </row>
    <row r="70" spans="1:26" s="9" customFormat="1" ht="18" customHeight="1" hidden="1" outlineLevel="1">
      <c r="A70" s="62" t="s">
        <v>108</v>
      </c>
      <c r="B70" s="81"/>
      <c r="C70" s="59"/>
      <c r="D70" s="7" t="s">
        <v>11</v>
      </c>
      <c r="E70" s="32"/>
      <c r="F70" s="32"/>
      <c r="G70" s="83"/>
      <c r="H70" s="58"/>
      <c r="I70" s="14"/>
      <c r="J70" s="14"/>
      <c r="K70" s="14">
        <f t="shared" si="1"/>
        <v>0</v>
      </c>
      <c r="L70" s="10"/>
      <c r="M70" s="14"/>
      <c r="N70" s="14"/>
      <c r="O70" s="21"/>
      <c r="P70" s="21"/>
      <c r="Q70" s="21"/>
      <c r="R70" s="21"/>
      <c r="S70" s="21"/>
      <c r="T70" s="21"/>
      <c r="U70" s="21"/>
      <c r="V70" s="21"/>
      <c r="W70" s="78"/>
      <c r="X70" s="78"/>
      <c r="Y70" s="79"/>
      <c r="Z70" s="75"/>
    </row>
    <row r="71" spans="1:26" s="9" customFormat="1" ht="15" outlineLevel="1">
      <c r="A71" s="62" t="s">
        <v>109</v>
      </c>
      <c r="B71" s="81"/>
      <c r="C71" s="30" t="s">
        <v>110</v>
      </c>
      <c r="D71" s="5"/>
      <c r="E71" s="50"/>
      <c r="F71" s="50"/>
      <c r="G71" s="83"/>
      <c r="H71" s="71">
        <v>-742148.4</v>
      </c>
      <c r="I71" s="41">
        <f>I9+I32+I38+I47+I48+I49+I50+I63+I64+I65+I66+I67</f>
        <v>752979.0424285711</v>
      </c>
      <c r="J71" s="41">
        <f>J9+J32+J38+J47+J48+J49+J50+J63+J64+J65+J66+J67</f>
        <v>786484.8746428572</v>
      </c>
      <c r="K71" s="41">
        <f>J71-I71</f>
        <v>33505.832214286085</v>
      </c>
      <c r="L71" s="10"/>
      <c r="M71" s="41">
        <f>M9+M32+M38+M47+M48+M49+M50+M63+M64+M65+M66+M67</f>
        <v>786484.8746428572</v>
      </c>
      <c r="N71" s="14"/>
      <c r="O71" s="11"/>
      <c r="P71" s="11"/>
      <c r="Q71" s="69">
        <v>0.26</v>
      </c>
      <c r="R71" s="69">
        <f>S74</f>
        <v>-0.02672687825570108</v>
      </c>
      <c r="S71" s="51">
        <v>2.06</v>
      </c>
      <c r="T71" s="51">
        <v>2.068</v>
      </c>
      <c r="U71" s="51">
        <v>0.01</v>
      </c>
      <c r="V71" s="51">
        <f>U72-V72</f>
        <v>0.22999999999999998</v>
      </c>
      <c r="W71" s="78"/>
      <c r="X71" s="78"/>
      <c r="Y71" s="80"/>
      <c r="Z71" s="75"/>
    </row>
    <row r="72" spans="8:22" ht="13.5" hidden="1">
      <c r="H72" s="55"/>
      <c r="J72" s="20"/>
      <c r="L72" s="12"/>
      <c r="M72" s="31">
        <v>382644.75</v>
      </c>
      <c r="O72" s="25">
        <v>2013</v>
      </c>
      <c r="P72" s="25">
        <v>2014</v>
      </c>
      <c r="Q72" s="25">
        <v>2015</v>
      </c>
      <c r="R72" s="52">
        <v>2016</v>
      </c>
      <c r="S72" s="51">
        <v>2017</v>
      </c>
      <c r="T72" s="51"/>
      <c r="U72" s="51">
        <v>3.72</v>
      </c>
      <c r="V72" s="51">
        <v>3.49</v>
      </c>
    </row>
    <row r="73" spans="10:22" ht="27" customHeight="1" hidden="1">
      <c r="J73" s="20"/>
      <c r="K73" s="20"/>
      <c r="L73" s="12"/>
      <c r="M73" s="31" t="e">
        <f>M72/#REF!</f>
        <v>#REF!</v>
      </c>
      <c r="O73" s="34">
        <v>1298021.07</v>
      </c>
      <c r="P73" s="34">
        <v>1262197.27</v>
      </c>
      <c r="Q73" s="34">
        <v>1293199.3969999999</v>
      </c>
      <c r="R73" s="53">
        <v>1335734</v>
      </c>
      <c r="S73" s="53">
        <v>1335377</v>
      </c>
      <c r="V73" s="4">
        <f>U72-V72</f>
        <v>0.22999999999999998</v>
      </c>
    </row>
    <row r="74" spans="16:19" ht="13.5" hidden="1">
      <c r="P74" s="26">
        <f>P73/O73*100-100</f>
        <v>-2.7598781582181857</v>
      </c>
      <c r="Q74" s="26">
        <f>Q73/P73*100-100</f>
        <v>2.456202983230966</v>
      </c>
      <c r="R74" s="54">
        <f>R73/Q73*100-100</f>
        <v>3.289098579745172</v>
      </c>
      <c r="S74" s="54">
        <f>S73/R73*100-100</f>
        <v>-0.02672687825570108</v>
      </c>
    </row>
    <row r="75" ht="13.5" hidden="1"/>
    <row r="76" spans="14:17" ht="13.5" hidden="1">
      <c r="N76" s="20"/>
      <c r="P76" s="20"/>
      <c r="Q76" s="20"/>
    </row>
    <row r="77" spans="10:17" ht="13.5" hidden="1">
      <c r="J77" s="20"/>
      <c r="N77" s="20"/>
      <c r="P77" s="20"/>
      <c r="Q77" s="20"/>
    </row>
    <row r="78" spans="10:17" ht="13.5">
      <c r="J78" s="20"/>
      <c r="N78" s="20"/>
      <c r="P78" s="20"/>
      <c r="Q78" s="20"/>
    </row>
    <row r="79" spans="10:17" ht="13.5">
      <c r="J79" s="20"/>
      <c r="N79" s="20"/>
      <c r="P79" s="20"/>
      <c r="Q79" s="20"/>
    </row>
    <row r="80" spans="10:17" ht="13.5">
      <c r="J80" s="20"/>
      <c r="N80" s="20"/>
      <c r="P80" s="20"/>
      <c r="Q80" s="20"/>
    </row>
    <row r="81" spans="10:17" ht="13.5">
      <c r="J81" s="20"/>
      <c r="N81" s="20"/>
      <c r="P81" s="20"/>
      <c r="Q81" s="20"/>
    </row>
    <row r="82" spans="3:24" s="3" customFormat="1" ht="36" customHeight="1">
      <c r="C82" s="27"/>
      <c r="D82" s="28"/>
      <c r="E82" s="1"/>
      <c r="F82" s="1"/>
      <c r="G82" s="72"/>
      <c r="H82" s="72"/>
      <c r="I82" s="72"/>
      <c r="J82" s="72"/>
      <c r="K82" s="72"/>
      <c r="L82" s="72"/>
      <c r="N82" s="2"/>
      <c r="X82" s="39"/>
    </row>
    <row r="83" ht="13.5">
      <c r="N83" s="20"/>
    </row>
    <row r="84" ht="13.5">
      <c r="N84" s="20"/>
    </row>
    <row r="85" ht="13.5">
      <c r="N85" s="20"/>
    </row>
    <row r="86" ht="13.5">
      <c r="N86" s="20"/>
    </row>
    <row r="87" ht="13.5">
      <c r="N87" s="20"/>
    </row>
    <row r="88" ht="13.5">
      <c r="N88" s="20"/>
    </row>
    <row r="89" ht="13.5">
      <c r="N89" s="35"/>
    </row>
    <row r="90" ht="13.5">
      <c r="N90" s="20"/>
    </row>
  </sheetData>
  <sheetProtection/>
  <mergeCells count="33">
    <mergeCell ref="A5:A7"/>
    <mergeCell ref="B6:B7"/>
    <mergeCell ref="E6:F6"/>
    <mergeCell ref="I5:L6"/>
    <mergeCell ref="B5:G5"/>
    <mergeCell ref="G9:G71"/>
    <mergeCell ref="L60:L61"/>
    <mergeCell ref="C1:I1"/>
    <mergeCell ref="C2:I2"/>
    <mergeCell ref="D6:D7"/>
    <mergeCell ref="C6:C7"/>
    <mergeCell ref="H5:H7"/>
    <mergeCell ref="M5:P5"/>
    <mergeCell ref="O6:O7"/>
    <mergeCell ref="G6:G7"/>
    <mergeCell ref="Z9:Z71"/>
    <mergeCell ref="B9:B71"/>
    <mergeCell ref="Z5:Z7"/>
    <mergeCell ref="Q6:R6"/>
    <mergeCell ref="S6:T6"/>
    <mergeCell ref="U6:V6"/>
    <mergeCell ref="W6:X6"/>
    <mergeCell ref="X9:X71"/>
    <mergeCell ref="G82:L82"/>
    <mergeCell ref="A3:Z3"/>
    <mergeCell ref="A4:Z4"/>
    <mergeCell ref="Q5:X5"/>
    <mergeCell ref="Y5:Y7"/>
    <mergeCell ref="M6:N6"/>
    <mergeCell ref="P6:P7"/>
    <mergeCell ref="H9:H18"/>
    <mergeCell ref="W9:W71"/>
    <mergeCell ref="Y10:Y71"/>
  </mergeCells>
  <printOptions horizontalCentered="1"/>
  <pageMargins left="0.15748031496062992" right="0.15748031496062992" top="0.6692913385826772" bottom="0.15748031496062992" header="0.6692913385826772" footer="0.5118110236220472"/>
  <pageSetup fitToHeight="5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2018-03-26T03:26:29Z</cp:lastPrinted>
  <dcterms:created xsi:type="dcterms:W3CDTF">2006-09-16T00:00:00Z</dcterms:created>
  <dcterms:modified xsi:type="dcterms:W3CDTF">2019-04-30T04:00:50Z</dcterms:modified>
  <cp:category/>
  <cp:version/>
  <cp:contentType/>
  <cp:contentStatus/>
</cp:coreProperties>
</file>