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205" windowHeight="7155" activeTab="0"/>
  </bookViews>
  <sheets>
    <sheet name="Тарифная смета" sheetId="1" r:id="rId1"/>
  </sheets>
  <definedNames>
    <definedName name="_xlnm.Print_Titles" localSheetId="0">'Тарифная смета'!$6:$6</definedName>
  </definedNames>
  <calcPr fullCalcOnLoad="1"/>
</workbook>
</file>

<file path=xl/sharedStrings.xml><?xml version="1.0" encoding="utf-8"?>
<sst xmlns="http://schemas.openxmlformats.org/spreadsheetml/2006/main" count="155" uniqueCount="83">
  <si>
    <t>Причины отклонения</t>
  </si>
  <si>
    <t>Наименование организации: ТОО "Межрегионэнерготранзит</t>
  </si>
  <si>
    <t>Адрес: г.Костанай, ул. Киевская 28</t>
  </si>
  <si>
    <t>Тел: 56-04-86</t>
  </si>
  <si>
    <t>Адрес электронной почты: LMalceva@infocom.kz</t>
  </si>
  <si>
    <t>Фамилия и телефон исполнителя: Мальцева Л.И., 56-04-86</t>
  </si>
  <si>
    <t>Единица измерения</t>
  </si>
  <si>
    <t>Отклонение в %</t>
  </si>
  <si>
    <t>тыс. тенге</t>
  </si>
  <si>
    <t>Сырье и материалы</t>
  </si>
  <si>
    <t>Амортизация</t>
  </si>
  <si>
    <t>Ремонт, всего, в т.ч.</t>
  </si>
  <si>
    <t>Заработная плата административного персонала</t>
  </si>
  <si>
    <t>Всего затрат на предоставление услуг</t>
  </si>
  <si>
    <t>Всего доходов</t>
  </si>
  <si>
    <t>Нормативные технические потери</t>
  </si>
  <si>
    <t>%</t>
  </si>
  <si>
    <t>Тариф</t>
  </si>
  <si>
    <t>М.П.</t>
  </si>
  <si>
    <t>Сведения об исполнении тарифной сметы на регулируемые услуги по передаче и распределению электрической энергии</t>
  </si>
  <si>
    <t>ТОО "Межрегионэнерготранзит"</t>
  </si>
  <si>
    <t>Отчетный период 1 полугодие  2016 г.</t>
  </si>
  <si>
    <t>Затраты на производство товаров и предоставление услуг, всего</t>
  </si>
  <si>
    <t>Материальные затраты, всего</t>
  </si>
  <si>
    <t>ГСМ</t>
  </si>
  <si>
    <t>Энергия на хозяйственные нужды</t>
  </si>
  <si>
    <t>Затраты на компенсацию технологического расхода электрической энергии при передаче и распределении электрической энергии</t>
  </si>
  <si>
    <t>Расходы на оплату труда, всего</t>
  </si>
  <si>
    <t>Заработная плата прозводственного персонала</t>
  </si>
  <si>
    <t>Социальный налог</t>
  </si>
  <si>
    <t>Обязательные профессональные пенсионные взносы</t>
  </si>
  <si>
    <t>Капитальный ремонт, не приводящий к увеличению стоимости основных фондовемонт ОС, не приводящий к увеличению стоимости</t>
  </si>
  <si>
    <t>Услуги производственного характера сторонних организаций</t>
  </si>
  <si>
    <t>Услуги связи</t>
  </si>
  <si>
    <t>Услуги по переработке электроэнергии тяговыми подстанциями</t>
  </si>
  <si>
    <t>Коммунальные услуги</t>
  </si>
  <si>
    <t>тепловая энергия</t>
  </si>
  <si>
    <t>хол вода и канализация</t>
  </si>
  <si>
    <t>вывоз мусора</t>
  </si>
  <si>
    <t>Дератизация</t>
  </si>
  <si>
    <t>Демеркуризация РСЛ</t>
  </si>
  <si>
    <t>Услуги по обслуживанию теплосчетчиков</t>
  </si>
  <si>
    <t>Услуги по промывке тепловой сети</t>
  </si>
  <si>
    <t>Услуги по обслуживанию пожарной сигнализации</t>
  </si>
  <si>
    <t>Услуги автотранспорта</t>
  </si>
  <si>
    <t>Поверка приборов и аккредитация лаборатории</t>
  </si>
  <si>
    <t>Услуги по проведению экспертиз</t>
  </si>
  <si>
    <t>Арендные платежи</t>
  </si>
  <si>
    <t>Прочие затраты</t>
  </si>
  <si>
    <t>Командировочные расходы</t>
  </si>
  <si>
    <t>Канцелярские расходы</t>
  </si>
  <si>
    <t>Типографские расходы</t>
  </si>
  <si>
    <t>Охрана труда</t>
  </si>
  <si>
    <t>Страхование  от несчастных случаев</t>
  </si>
  <si>
    <t>Страхование автотранспорта</t>
  </si>
  <si>
    <t>Подготовка кадров</t>
  </si>
  <si>
    <t>Прочие</t>
  </si>
  <si>
    <t>Расходы периода, всего</t>
  </si>
  <si>
    <t>Общие административные расходы, всего</t>
  </si>
  <si>
    <t>Налоговые платежи</t>
  </si>
  <si>
    <t>Другие расходы</t>
  </si>
  <si>
    <t>Услуги банка</t>
  </si>
  <si>
    <t>Расходные материалы для вычислительной техники</t>
  </si>
  <si>
    <t>Аттестация рабочих мест</t>
  </si>
  <si>
    <t>Услуги по оценке имущества</t>
  </si>
  <si>
    <t>Оформление имущества</t>
  </si>
  <si>
    <t>Услуги почты</t>
  </si>
  <si>
    <t>Лимит расходов</t>
  </si>
  <si>
    <t>Содержание автотранспорта</t>
  </si>
  <si>
    <t>Публикация объявлений</t>
  </si>
  <si>
    <t>Нотариальные услуги</t>
  </si>
  <si>
    <t>Периодическая печать (подписка)</t>
  </si>
  <si>
    <t>Расходы на выплату вознаграждений за заемные средства для реализации инвестиционных программ</t>
  </si>
  <si>
    <t>Доход (РВА*СП)</t>
  </si>
  <si>
    <t>Регулируемая база задействованных активов (РБА)</t>
  </si>
  <si>
    <t>Объем оказываемых услуг</t>
  </si>
  <si>
    <t>тыс. кВтч</t>
  </si>
  <si>
    <t>тенге/кВтч</t>
  </si>
  <si>
    <t>Наименование показателей</t>
  </si>
  <si>
    <t>Фактически сложившиеся показатели тарифной сметы за 1 полугодие 2016 года</t>
  </si>
  <si>
    <t>Предусмотрено в утвержденной тарифной смете на 2016 год</t>
  </si>
  <si>
    <t>за счет приобретения основных средств</t>
  </si>
  <si>
    <t>Анализирумый период - 1 полугодие 2016 года . Поэтому процентное соотношение фактически сложившихся показателей тарифной сметы от утвержденных показателей в тарифной смете в основном составляет менее 100 %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</si>
</sst>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4" fontId="3" fillId="0" borderId="0" xfId="54" applyNumberFormat="1" applyFont="1" applyFill="1" applyAlignment="1">
      <alignment vertical="center" wrapText="1"/>
      <protection/>
    </xf>
    <xf numFmtId="4" fontId="3" fillId="0" borderId="0" xfId="54" applyNumberFormat="1" applyFont="1" applyFill="1" applyAlignment="1">
      <alignment horizontal="left" vertical="center" wrapText="1"/>
      <protection/>
    </xf>
    <xf numFmtId="4" fontId="3" fillId="0" borderId="0" xfId="54" applyNumberFormat="1" applyFont="1" applyFill="1" applyBorder="1" applyAlignment="1">
      <alignment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7" fillId="0" borderId="10" xfId="54" applyNumberFormat="1" applyFont="1" applyFill="1" applyBorder="1" applyAlignment="1">
      <alignment horizontal="right" vertical="center" wrapText="1"/>
      <protection/>
    </xf>
    <xf numFmtId="4" fontId="3" fillId="0" borderId="10" xfId="54" applyNumberFormat="1" applyFont="1" applyFill="1" applyBorder="1" applyAlignment="1">
      <alignment vertical="center" wrapText="1"/>
      <protection/>
    </xf>
    <xf numFmtId="4" fontId="3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vertical="center" wrapText="1"/>
    </xf>
    <xf numFmtId="4" fontId="3" fillId="0" borderId="10" xfId="54" applyNumberFormat="1" applyFont="1" applyFill="1" applyBorder="1" applyAlignment="1">
      <alignment horizontal="left" vertical="center" wrapText="1"/>
      <protection/>
    </xf>
    <xf numFmtId="4" fontId="7" fillId="0" borderId="10" xfId="54" applyNumberFormat="1" applyFont="1" applyFill="1" applyBorder="1" applyAlignment="1">
      <alignment vertical="center" wrapText="1"/>
      <protection/>
    </xf>
    <xf numFmtId="4" fontId="7" fillId="0" borderId="0" xfId="54" applyNumberFormat="1" applyFont="1" applyFill="1" applyAlignment="1">
      <alignment vertical="center" wrapText="1"/>
      <protection/>
    </xf>
    <xf numFmtId="4" fontId="3" fillId="0" borderId="0" xfId="54" applyNumberFormat="1" applyFont="1" applyFill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horizontal="left"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0" xfId="54" applyNumberFormat="1" applyFont="1" applyFill="1" applyAlignment="1">
      <alignment vertical="center" wrapText="1"/>
      <protection/>
    </xf>
    <xf numFmtId="4" fontId="11" fillId="0" borderId="0" xfId="54" applyNumberFormat="1" applyFont="1" applyFill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7" fillId="0" borderId="10" xfId="54" applyNumberFormat="1" applyFont="1" applyFill="1" applyBorder="1" applyAlignment="1">
      <alignment vertical="center" wrapText="1"/>
      <protection/>
    </xf>
    <xf numFmtId="165" fontId="7" fillId="0" borderId="10" xfId="54" applyNumberFormat="1" applyFont="1" applyFill="1" applyBorder="1" applyAlignment="1">
      <alignment vertical="center" wrapText="1"/>
      <protection/>
    </xf>
    <xf numFmtId="3" fontId="7" fillId="0" borderId="10" xfId="54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4" fontId="3" fillId="0" borderId="10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3" fillId="0" borderId="11" xfId="54" applyNumberFormat="1" applyFont="1" applyFill="1" applyBorder="1" applyAlignment="1">
      <alignment horizontal="center" vertical="center" textRotation="90" wrapText="1"/>
      <protection/>
    </xf>
    <xf numFmtId="4" fontId="3" fillId="0" borderId="12" xfId="54" applyNumberFormat="1" applyFont="1" applyFill="1" applyBorder="1" applyAlignment="1">
      <alignment horizontal="center" vertical="center" textRotation="90" wrapText="1"/>
      <protection/>
    </xf>
    <xf numFmtId="4" fontId="3" fillId="0" borderId="13" xfId="54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Тарифная смета 2010-2012 г.г. для директора  пояснит зап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75" zoomScaleNormal="75" zoomScalePageLayoutView="0" workbookViewId="0" topLeftCell="A42">
      <selection activeCell="A83" sqref="A83:F84"/>
    </sheetView>
  </sheetViews>
  <sheetFormatPr defaultColWidth="9.140625" defaultRowHeight="15"/>
  <cols>
    <col min="1" max="1" width="51.00390625" style="3" customWidth="1"/>
    <col min="2" max="2" width="15.8515625" style="18" customWidth="1"/>
    <col min="3" max="3" width="19.140625" style="2" customWidth="1"/>
    <col min="4" max="4" width="18.28125" style="2" customWidth="1"/>
    <col min="5" max="5" width="14.140625" style="2" customWidth="1"/>
    <col min="6" max="6" width="11.00390625" style="2" customWidth="1"/>
    <col min="7" max="16384" width="9.140625" style="2" customWidth="1"/>
  </cols>
  <sheetData>
    <row r="1" ht="15.75" customHeight="1"/>
    <row r="2" spans="1:7" ht="21" customHeight="1">
      <c r="A2" s="34" t="s">
        <v>19</v>
      </c>
      <c r="B2" s="34"/>
      <c r="C2" s="34"/>
      <c r="D2" s="34"/>
      <c r="E2" s="34"/>
      <c r="F2" s="34"/>
      <c r="G2" s="31"/>
    </row>
    <row r="3" spans="1:7" ht="18.75" customHeight="1">
      <c r="A3" s="34" t="s">
        <v>20</v>
      </c>
      <c r="B3" s="34"/>
      <c r="C3" s="34"/>
      <c r="D3" s="34"/>
      <c r="E3" s="34"/>
      <c r="F3" s="34"/>
      <c r="G3" s="31"/>
    </row>
    <row r="4" spans="1:7" ht="15.75" customHeight="1">
      <c r="A4" s="35" t="s">
        <v>21</v>
      </c>
      <c r="B4" s="35"/>
      <c r="C4" s="35"/>
      <c r="D4" s="35"/>
      <c r="E4" s="35"/>
      <c r="F4" s="35"/>
      <c r="G4" s="32"/>
    </row>
    <row r="5" spans="1:6" s="4" customFormat="1" ht="108" customHeight="1">
      <c r="A5" s="5" t="s">
        <v>78</v>
      </c>
      <c r="B5" s="5" t="s">
        <v>6</v>
      </c>
      <c r="C5" s="5" t="s">
        <v>80</v>
      </c>
      <c r="D5" s="5" t="s">
        <v>79</v>
      </c>
      <c r="E5" s="5" t="s">
        <v>7</v>
      </c>
      <c r="F5" s="5" t="s">
        <v>0</v>
      </c>
    </row>
    <row r="6" spans="1:6" s="4" customFormat="1" ht="16.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</row>
    <row r="7" spans="1:6" ht="31.5">
      <c r="A7" s="7" t="s">
        <v>22</v>
      </c>
      <c r="B7" s="19" t="s">
        <v>8</v>
      </c>
      <c r="C7" s="8">
        <f>C8+C13+C17+C18+C20+C37+C38</f>
        <v>2232441.24</v>
      </c>
      <c r="D7" s="8">
        <f>D8+D13+D17+D18+D20+D37+D38</f>
        <v>1032213.8914197714</v>
      </c>
      <c r="E7" s="30">
        <f aca="true" t="shared" si="0" ref="E7:E46">D7/C7*100</f>
        <v>46.23700158037625</v>
      </c>
      <c r="F7" s="36" t="s">
        <v>82</v>
      </c>
    </row>
    <row r="8" spans="1:6" ht="15" customHeight="1">
      <c r="A8" s="11" t="s">
        <v>23</v>
      </c>
      <c r="B8" s="20" t="s">
        <v>8</v>
      </c>
      <c r="C8" s="9">
        <v>667811.19</v>
      </c>
      <c r="D8" s="9">
        <v>261557.61825092853</v>
      </c>
      <c r="E8" s="21">
        <f t="shared" si="0"/>
        <v>39.16640244541703</v>
      </c>
      <c r="F8" s="37"/>
    </row>
    <row r="9" spans="1:6" ht="15.75">
      <c r="A9" s="15" t="s">
        <v>9</v>
      </c>
      <c r="B9" s="20" t="s">
        <v>8</v>
      </c>
      <c r="C9" s="9">
        <v>57673.29</v>
      </c>
      <c r="D9" s="9">
        <v>18807.078</v>
      </c>
      <c r="E9" s="21">
        <f t="shared" si="0"/>
        <v>32.609684656450156</v>
      </c>
      <c r="F9" s="37"/>
    </row>
    <row r="10" spans="1:6" ht="15.75">
      <c r="A10" s="15" t="s">
        <v>24</v>
      </c>
      <c r="B10" s="20" t="s">
        <v>8</v>
      </c>
      <c r="C10" s="9">
        <v>52810.04</v>
      </c>
      <c r="D10" s="9">
        <v>15879.914126928572</v>
      </c>
      <c r="E10" s="21">
        <f t="shared" si="0"/>
        <v>30.069877104672845</v>
      </c>
      <c r="F10" s="37"/>
    </row>
    <row r="11" spans="1:6" ht="15.75">
      <c r="A11" s="15" t="s">
        <v>25</v>
      </c>
      <c r="B11" s="20" t="s">
        <v>8</v>
      </c>
      <c r="C11" s="9">
        <v>41687.45</v>
      </c>
      <c r="D11" s="9">
        <v>20649.773124</v>
      </c>
      <c r="E11" s="21">
        <f t="shared" si="0"/>
        <v>49.53474756551432</v>
      </c>
      <c r="F11" s="37"/>
    </row>
    <row r="12" spans="1:6" ht="47.25">
      <c r="A12" s="15" t="s">
        <v>26</v>
      </c>
      <c r="B12" s="20" t="s">
        <v>8</v>
      </c>
      <c r="C12" s="9">
        <v>515640.41</v>
      </c>
      <c r="D12" s="9">
        <v>206220.85299999997</v>
      </c>
      <c r="E12" s="21">
        <f t="shared" si="0"/>
        <v>39.993152010720024</v>
      </c>
      <c r="F12" s="37"/>
    </row>
    <row r="13" spans="1:6" s="17" customFormat="1" ht="15.75">
      <c r="A13" s="22" t="s">
        <v>27</v>
      </c>
      <c r="B13" s="19" t="s">
        <v>8</v>
      </c>
      <c r="C13" s="16">
        <f>C14+C15+C16</f>
        <v>1000004.7500000001</v>
      </c>
      <c r="D13" s="16">
        <f>D14+D15+D16</f>
        <v>497009.81100670004</v>
      </c>
      <c r="E13" s="30">
        <f t="shared" si="0"/>
        <v>49.700745022131144</v>
      </c>
      <c r="F13" s="37"/>
    </row>
    <row r="14" spans="1:6" s="24" customFormat="1" ht="15.75">
      <c r="A14" s="15" t="s">
        <v>28</v>
      </c>
      <c r="B14" s="20" t="s">
        <v>8</v>
      </c>
      <c r="C14" s="23">
        <v>909892.8</v>
      </c>
      <c r="D14" s="23">
        <v>451803.33530000004</v>
      </c>
      <c r="E14" s="21">
        <f t="shared" si="0"/>
        <v>49.65456758202725</v>
      </c>
      <c r="F14" s="37"/>
    </row>
    <row r="15" spans="1:6" s="24" customFormat="1" ht="15.75">
      <c r="A15" s="15" t="s">
        <v>29</v>
      </c>
      <c r="B15" s="20" t="s">
        <v>8</v>
      </c>
      <c r="C15" s="23">
        <v>90079.39</v>
      </c>
      <c r="D15" s="23">
        <v>45083.9837067</v>
      </c>
      <c r="E15" s="21">
        <f t="shared" si="0"/>
        <v>50.049166303968086</v>
      </c>
      <c r="F15" s="37"/>
    </row>
    <row r="16" spans="1:6" s="24" customFormat="1" ht="31.5">
      <c r="A16" s="15" t="s">
        <v>30</v>
      </c>
      <c r="B16" s="20" t="s">
        <v>8</v>
      </c>
      <c r="C16" s="9">
        <v>32.56</v>
      </c>
      <c r="D16" s="9">
        <v>122.49199999999999</v>
      </c>
      <c r="E16" s="21">
        <f t="shared" si="0"/>
        <v>376.2039312039311</v>
      </c>
      <c r="F16" s="37"/>
    </row>
    <row r="17" spans="1:6" s="25" customFormat="1" ht="15.75">
      <c r="A17" s="22" t="s">
        <v>10</v>
      </c>
      <c r="B17" s="19" t="s">
        <v>8</v>
      </c>
      <c r="C17" s="16">
        <v>356049.95</v>
      </c>
      <c r="D17" s="28">
        <v>179090.306</v>
      </c>
      <c r="E17" s="30">
        <f t="shared" si="0"/>
        <v>50.299208299284984</v>
      </c>
      <c r="F17" s="37"/>
    </row>
    <row r="18" spans="1:6" s="17" customFormat="1" ht="15.75">
      <c r="A18" s="22" t="s">
        <v>11</v>
      </c>
      <c r="B18" s="19" t="s">
        <v>8</v>
      </c>
      <c r="C18" s="16">
        <v>103926.48</v>
      </c>
      <c r="D18" s="16">
        <v>43348.654</v>
      </c>
      <c r="E18" s="30">
        <f t="shared" si="0"/>
        <v>41.71088446370935</v>
      </c>
      <c r="F18" s="37"/>
    </row>
    <row r="19" spans="1:6" ht="47.25">
      <c r="A19" s="15" t="s">
        <v>31</v>
      </c>
      <c r="B19" s="19" t="s">
        <v>8</v>
      </c>
      <c r="C19" s="9">
        <f>C18</f>
        <v>103926.48</v>
      </c>
      <c r="D19" s="9">
        <f>D18</f>
        <v>43348.654</v>
      </c>
      <c r="E19" s="21">
        <f t="shared" si="0"/>
        <v>41.71088446370935</v>
      </c>
      <c r="F19" s="37"/>
    </row>
    <row r="20" spans="1:6" s="17" customFormat="1" ht="31.5">
      <c r="A20" s="22" t="s">
        <v>32</v>
      </c>
      <c r="B20" s="19" t="s">
        <v>8</v>
      </c>
      <c r="C20" s="16">
        <f>C22+C24+C25+C29+C30+C31+C32+C33+C34+C35+C36</f>
        <v>48943.95000000001</v>
      </c>
      <c r="D20" s="16">
        <f>D22+D24+D25+D29+D30+D31+D32+D33+D34+D35+D36</f>
        <v>24330.653562142856</v>
      </c>
      <c r="E20" s="30">
        <f t="shared" si="0"/>
        <v>49.71125861754691</v>
      </c>
      <c r="F20" s="37"/>
    </row>
    <row r="21" spans="1:6" s="17" customFormat="1" ht="15" customHeight="1" hidden="1">
      <c r="A21" s="22"/>
      <c r="B21" s="19" t="s">
        <v>8</v>
      </c>
      <c r="C21" s="16"/>
      <c r="D21" s="16">
        <v>0</v>
      </c>
      <c r="E21" s="21" t="e">
        <f t="shared" si="0"/>
        <v>#DIV/0!</v>
      </c>
      <c r="F21" s="37"/>
    </row>
    <row r="22" spans="1:6" ht="15.75">
      <c r="A22" s="15" t="s">
        <v>33</v>
      </c>
      <c r="B22" s="20" t="s">
        <v>8</v>
      </c>
      <c r="C22" s="9">
        <v>9034.25</v>
      </c>
      <c r="D22" s="9">
        <v>4006.959</v>
      </c>
      <c r="E22" s="21">
        <f t="shared" si="0"/>
        <v>44.35297894125135</v>
      </c>
      <c r="F22" s="37"/>
    </row>
    <row r="23" spans="1:6" ht="15" customHeight="1" hidden="1">
      <c r="A23" s="33" t="s">
        <v>34</v>
      </c>
      <c r="B23" s="20" t="s">
        <v>8</v>
      </c>
      <c r="C23" s="9"/>
      <c r="D23" s="9">
        <v>480</v>
      </c>
      <c r="E23" s="21" t="e">
        <f t="shared" si="0"/>
        <v>#DIV/0!</v>
      </c>
      <c r="F23" s="37"/>
    </row>
    <row r="24" spans="1:6" ht="35.25" customHeight="1">
      <c r="A24" s="33"/>
      <c r="B24" s="20" t="s">
        <v>8</v>
      </c>
      <c r="C24" s="9">
        <v>11466</v>
      </c>
      <c r="D24" s="9">
        <v>3696.77</v>
      </c>
      <c r="E24" s="21">
        <f t="shared" si="0"/>
        <v>32.24114774114774</v>
      </c>
      <c r="F24" s="37"/>
    </row>
    <row r="25" spans="1:6" ht="15.75">
      <c r="A25" s="9" t="s">
        <v>35</v>
      </c>
      <c r="B25" s="20" t="s">
        <v>8</v>
      </c>
      <c r="C25" s="9">
        <v>22258.02</v>
      </c>
      <c r="D25" s="9">
        <v>11648.76196214286</v>
      </c>
      <c r="E25" s="21">
        <f t="shared" si="0"/>
        <v>52.33512218132098</v>
      </c>
      <c r="F25" s="37"/>
    </row>
    <row r="26" spans="1:6" s="24" customFormat="1" ht="15" customHeight="1" hidden="1">
      <c r="A26" s="23" t="s">
        <v>36</v>
      </c>
      <c r="B26" s="20" t="s">
        <v>8</v>
      </c>
      <c r="C26" s="23"/>
      <c r="D26" s="23">
        <v>8867.311</v>
      </c>
      <c r="E26" s="21" t="e">
        <f t="shared" si="0"/>
        <v>#DIV/0!</v>
      </c>
      <c r="F26" s="37"/>
    </row>
    <row r="27" spans="1:6" s="24" customFormat="1" ht="15" customHeight="1" hidden="1">
      <c r="A27" s="23" t="s">
        <v>37</v>
      </c>
      <c r="B27" s="20" t="s">
        <v>8</v>
      </c>
      <c r="C27" s="23"/>
      <c r="D27" s="23">
        <v>159.83548000000002</v>
      </c>
      <c r="E27" s="21" t="e">
        <f t="shared" si="0"/>
        <v>#DIV/0!</v>
      </c>
      <c r="F27" s="37"/>
    </row>
    <row r="28" spans="1:6" s="24" customFormat="1" ht="15" customHeight="1" hidden="1">
      <c r="A28" s="23" t="s">
        <v>38</v>
      </c>
      <c r="B28" s="20" t="s">
        <v>8</v>
      </c>
      <c r="C28" s="23"/>
      <c r="D28" s="23">
        <v>313.81948214285717</v>
      </c>
      <c r="E28" s="21" t="e">
        <f t="shared" si="0"/>
        <v>#DIV/0!</v>
      </c>
      <c r="F28" s="37"/>
    </row>
    <row r="29" spans="1:6" ht="15.75">
      <c r="A29" s="9" t="s">
        <v>39</v>
      </c>
      <c r="B29" s="20" t="s">
        <v>8</v>
      </c>
      <c r="C29" s="9">
        <v>356.58</v>
      </c>
      <c r="D29" s="9">
        <v>155.67</v>
      </c>
      <c r="E29" s="21">
        <f t="shared" si="0"/>
        <v>43.65640249032475</v>
      </c>
      <c r="F29" s="37"/>
    </row>
    <row r="30" spans="1:6" ht="15" customHeight="1" hidden="1">
      <c r="A30" s="9" t="s">
        <v>40</v>
      </c>
      <c r="B30" s="20" t="s">
        <v>8</v>
      </c>
      <c r="C30" s="9">
        <v>65.83</v>
      </c>
      <c r="D30" s="9">
        <v>0</v>
      </c>
      <c r="E30" s="21">
        <f t="shared" si="0"/>
        <v>0</v>
      </c>
      <c r="F30" s="37"/>
    </row>
    <row r="31" spans="1:6" ht="15.75">
      <c r="A31" s="9" t="s">
        <v>41</v>
      </c>
      <c r="B31" s="20" t="s">
        <v>8</v>
      </c>
      <c r="C31" s="9">
        <v>123.03</v>
      </c>
      <c r="D31" s="9">
        <v>58.035</v>
      </c>
      <c r="E31" s="21">
        <f t="shared" si="0"/>
        <v>47.17142160448671</v>
      </c>
      <c r="F31" s="37"/>
    </row>
    <row r="32" spans="1:6" ht="15" customHeight="1" hidden="1">
      <c r="A32" s="9" t="s">
        <v>42</v>
      </c>
      <c r="B32" s="20" t="s">
        <v>8</v>
      </c>
      <c r="C32" s="9">
        <v>184.55</v>
      </c>
      <c r="D32" s="9">
        <v>0</v>
      </c>
      <c r="E32" s="21">
        <f t="shared" si="0"/>
        <v>0</v>
      </c>
      <c r="F32" s="37"/>
    </row>
    <row r="33" spans="1:6" ht="31.5">
      <c r="A33" s="9" t="s">
        <v>43</v>
      </c>
      <c r="B33" s="20" t="s">
        <v>8</v>
      </c>
      <c r="C33" s="9">
        <v>954</v>
      </c>
      <c r="D33" s="9">
        <v>725.41</v>
      </c>
      <c r="E33" s="21">
        <f t="shared" si="0"/>
        <v>76.03878406708596</v>
      </c>
      <c r="F33" s="37"/>
    </row>
    <row r="34" spans="1:6" ht="15.75">
      <c r="A34" s="9" t="s">
        <v>44</v>
      </c>
      <c r="B34" s="20" t="s">
        <v>8</v>
      </c>
      <c r="C34" s="9">
        <v>1115.54</v>
      </c>
      <c r="D34" s="9">
        <v>1338.6756</v>
      </c>
      <c r="E34" s="21">
        <f t="shared" si="0"/>
        <v>120.0024741380856</v>
      </c>
      <c r="F34" s="37"/>
    </row>
    <row r="35" spans="1:6" ht="17.25" customHeight="1">
      <c r="A35" s="9" t="s">
        <v>45</v>
      </c>
      <c r="B35" s="20" t="s">
        <v>8</v>
      </c>
      <c r="C35" s="9">
        <v>2538.15</v>
      </c>
      <c r="D35" s="9">
        <v>1852.371</v>
      </c>
      <c r="E35" s="21">
        <f t="shared" si="0"/>
        <v>72.98114768630695</v>
      </c>
      <c r="F35" s="37"/>
    </row>
    <row r="36" spans="1:6" ht="15.75">
      <c r="A36" s="9" t="s">
        <v>46</v>
      </c>
      <c r="B36" s="20" t="s">
        <v>8</v>
      </c>
      <c r="C36" s="9">
        <v>848</v>
      </c>
      <c r="D36" s="9">
        <v>848.001</v>
      </c>
      <c r="E36" s="21">
        <f t="shared" si="0"/>
        <v>100.0001179245283</v>
      </c>
      <c r="F36" s="37"/>
    </row>
    <row r="37" spans="1:6" s="17" customFormat="1" ht="15.75">
      <c r="A37" s="16" t="s">
        <v>47</v>
      </c>
      <c r="B37" s="20" t="s">
        <v>8</v>
      </c>
      <c r="C37" s="16">
        <v>6820.33</v>
      </c>
      <c r="D37" s="16">
        <v>4511.17</v>
      </c>
      <c r="E37" s="30">
        <f t="shared" si="0"/>
        <v>66.1429872161611</v>
      </c>
      <c r="F37" s="37"/>
    </row>
    <row r="38" spans="1:6" s="17" customFormat="1" ht="15.75">
      <c r="A38" s="16" t="s">
        <v>48</v>
      </c>
      <c r="B38" s="20" t="s">
        <v>8</v>
      </c>
      <c r="C38" s="16">
        <f>C39+C40+C41+C42+C43+C44+C45+C46</f>
        <v>48884.59</v>
      </c>
      <c r="D38" s="16">
        <f>D39+D40+D41+D42+D43+D44+D45+D46</f>
        <v>22365.678600000003</v>
      </c>
      <c r="E38" s="30">
        <f t="shared" si="0"/>
        <v>45.75200201126777</v>
      </c>
      <c r="F38" s="37"/>
    </row>
    <row r="39" spans="1:6" ht="15.75">
      <c r="A39" s="9" t="s">
        <v>49</v>
      </c>
      <c r="B39" s="20" t="s">
        <v>8</v>
      </c>
      <c r="C39" s="9">
        <v>13056.71</v>
      </c>
      <c r="D39" s="9">
        <v>5552.084</v>
      </c>
      <c r="E39" s="21">
        <f t="shared" si="0"/>
        <v>42.522840746252314</v>
      </c>
      <c r="F39" s="37"/>
    </row>
    <row r="40" spans="1:6" ht="15.75">
      <c r="A40" s="9" t="s">
        <v>50</v>
      </c>
      <c r="B40" s="20" t="s">
        <v>8</v>
      </c>
      <c r="C40" s="9">
        <v>580.73</v>
      </c>
      <c r="D40" s="9">
        <v>48.39</v>
      </c>
      <c r="E40" s="21">
        <f t="shared" si="0"/>
        <v>8.332615845573674</v>
      </c>
      <c r="F40" s="37"/>
    </row>
    <row r="41" spans="1:6" ht="15.75">
      <c r="A41" s="9" t="s">
        <v>51</v>
      </c>
      <c r="B41" s="20" t="s">
        <v>8</v>
      </c>
      <c r="C41" s="9">
        <v>683</v>
      </c>
      <c r="D41" s="9">
        <v>322.39</v>
      </c>
      <c r="E41" s="21">
        <f t="shared" si="0"/>
        <v>47.202049780380676</v>
      </c>
      <c r="F41" s="37"/>
    </row>
    <row r="42" spans="1:6" s="17" customFormat="1" ht="15.75">
      <c r="A42" s="16" t="s">
        <v>52</v>
      </c>
      <c r="B42" s="20" t="s">
        <v>8</v>
      </c>
      <c r="C42" s="16">
        <v>13490.4</v>
      </c>
      <c r="D42" s="16">
        <v>7376.7256</v>
      </c>
      <c r="E42" s="30">
        <f t="shared" si="0"/>
        <v>54.68129632924153</v>
      </c>
      <c r="F42" s="37"/>
    </row>
    <row r="43" spans="1:6" ht="15.75">
      <c r="A43" s="9" t="s">
        <v>53</v>
      </c>
      <c r="B43" s="20" t="s">
        <v>8</v>
      </c>
      <c r="C43" s="9">
        <v>7976.78</v>
      </c>
      <c r="D43" s="9">
        <v>3994.0379999999996</v>
      </c>
      <c r="E43" s="21">
        <f t="shared" si="0"/>
        <v>50.07080551300148</v>
      </c>
      <c r="F43" s="37"/>
    </row>
    <row r="44" spans="1:6" ht="15.75">
      <c r="A44" s="9" t="s">
        <v>54</v>
      </c>
      <c r="B44" s="20" t="s">
        <v>8</v>
      </c>
      <c r="C44" s="9">
        <v>3395.31</v>
      </c>
      <c r="D44" s="9">
        <v>1761.9189999999999</v>
      </c>
      <c r="E44" s="21">
        <f t="shared" si="0"/>
        <v>51.89272849901776</v>
      </c>
      <c r="F44" s="37"/>
    </row>
    <row r="45" spans="1:6" ht="15.75">
      <c r="A45" s="15" t="s">
        <v>55</v>
      </c>
      <c r="B45" s="20" t="s">
        <v>8</v>
      </c>
      <c r="C45" s="9">
        <v>518.54</v>
      </c>
      <c r="D45" s="9">
        <v>576.844</v>
      </c>
      <c r="E45" s="21">
        <f t="shared" si="0"/>
        <v>111.24387703937981</v>
      </c>
      <c r="F45" s="37"/>
    </row>
    <row r="46" spans="1:6" s="17" customFormat="1" ht="15.75">
      <c r="A46" s="22" t="s">
        <v>56</v>
      </c>
      <c r="B46" s="20" t="s">
        <v>8</v>
      </c>
      <c r="C46" s="16">
        <v>9183.12</v>
      </c>
      <c r="D46" s="16">
        <v>2733.2880000000005</v>
      </c>
      <c r="E46" s="30">
        <f t="shared" si="0"/>
        <v>29.764263126257745</v>
      </c>
      <c r="F46" s="37"/>
    </row>
    <row r="47" spans="1:6" s="17" customFormat="1" ht="15.75">
      <c r="A47" s="22" t="s">
        <v>57</v>
      </c>
      <c r="B47" s="20" t="s">
        <v>8</v>
      </c>
      <c r="C47" s="16">
        <f>C48+C69</f>
        <v>211075.12</v>
      </c>
      <c r="D47" s="16">
        <v>119932.7425929</v>
      </c>
      <c r="E47" s="30">
        <f aca="true" t="shared" si="1" ref="E47:E72">D47/C47*100</f>
        <v>56.81993339286032</v>
      </c>
      <c r="F47" s="37"/>
    </row>
    <row r="48" spans="1:6" s="17" customFormat="1" ht="15.75">
      <c r="A48" s="22" t="s">
        <v>58</v>
      </c>
      <c r="B48" s="20" t="s">
        <v>8</v>
      </c>
      <c r="C48" s="16">
        <f>C49+C50+C51+C52+C62</f>
        <v>146485.48</v>
      </c>
      <c r="D48" s="16">
        <v>82942.7845929</v>
      </c>
      <c r="E48" s="30">
        <f t="shared" si="1"/>
        <v>56.62184715706976</v>
      </c>
      <c r="F48" s="37"/>
    </row>
    <row r="49" spans="1:6" ht="19.5" customHeight="1">
      <c r="A49" s="15" t="s">
        <v>12</v>
      </c>
      <c r="B49" s="20" t="s">
        <v>8</v>
      </c>
      <c r="C49" s="9">
        <v>91111.91</v>
      </c>
      <c r="D49" s="9">
        <v>52085.049100000004</v>
      </c>
      <c r="E49" s="21">
        <f t="shared" si="1"/>
        <v>57.166016056517755</v>
      </c>
      <c r="F49" s="37"/>
    </row>
    <row r="50" spans="1:6" ht="15.75">
      <c r="A50" s="15" t="s">
        <v>29</v>
      </c>
      <c r="B50" s="20" t="s">
        <v>8</v>
      </c>
      <c r="C50" s="9">
        <v>9020.08</v>
      </c>
      <c r="D50" s="9">
        <v>5197.3544929</v>
      </c>
      <c r="E50" s="21">
        <f t="shared" si="1"/>
        <v>57.61982701816392</v>
      </c>
      <c r="F50" s="37"/>
    </row>
    <row r="51" spans="1:6" s="17" customFormat="1" ht="15.75">
      <c r="A51" s="22" t="s">
        <v>59</v>
      </c>
      <c r="B51" s="20" t="s">
        <v>8</v>
      </c>
      <c r="C51" s="16">
        <v>13071.55</v>
      </c>
      <c r="D51" s="16">
        <v>6020.968</v>
      </c>
      <c r="E51" s="30">
        <f t="shared" si="1"/>
        <v>46.06162237837135</v>
      </c>
      <c r="F51" s="37"/>
    </row>
    <row r="52" spans="1:6" s="17" customFormat="1" ht="15.75">
      <c r="A52" s="22" t="s">
        <v>60</v>
      </c>
      <c r="B52" s="20" t="s">
        <v>8</v>
      </c>
      <c r="C52" s="16">
        <f>C53+C54+C55+C56+C57+C58+C59+C60+C61</f>
        <v>27297.7</v>
      </c>
      <c r="D52" s="16">
        <f>D53+D54+D55+D56+D57+D58+D59+D60+D61</f>
        <v>16461.58</v>
      </c>
      <c r="E52" s="30">
        <f t="shared" si="1"/>
        <v>60.30390838788616</v>
      </c>
      <c r="F52" s="37"/>
    </row>
    <row r="53" spans="1:6" ht="15.75">
      <c r="A53" s="15" t="s">
        <v>10</v>
      </c>
      <c r="B53" s="20" t="s">
        <v>8</v>
      </c>
      <c r="C53" s="9">
        <v>10683.09</v>
      </c>
      <c r="D53" s="9">
        <v>8505.863</v>
      </c>
      <c r="E53" s="21">
        <f t="shared" si="1"/>
        <v>79.61987589732932</v>
      </c>
      <c r="F53" s="37"/>
    </row>
    <row r="54" spans="1:6" ht="15.75">
      <c r="A54" s="9" t="s">
        <v>61</v>
      </c>
      <c r="B54" s="20" t="s">
        <v>8</v>
      </c>
      <c r="C54" s="9">
        <v>4358.48</v>
      </c>
      <c r="D54" s="9">
        <v>1390.143</v>
      </c>
      <c r="E54" s="21">
        <f t="shared" si="1"/>
        <v>31.895133165690797</v>
      </c>
      <c r="F54" s="37"/>
    </row>
    <row r="55" spans="1:6" ht="13.5" customHeight="1">
      <c r="A55" s="15" t="s">
        <v>62</v>
      </c>
      <c r="B55" s="20" t="s">
        <v>8</v>
      </c>
      <c r="C55" s="9">
        <v>2714.62</v>
      </c>
      <c r="D55" s="9">
        <v>766.579</v>
      </c>
      <c r="E55" s="21">
        <f t="shared" si="1"/>
        <v>28.238906366268573</v>
      </c>
      <c r="F55" s="37"/>
    </row>
    <row r="56" spans="1:6" ht="13.5" customHeight="1">
      <c r="A56" s="9" t="s">
        <v>50</v>
      </c>
      <c r="B56" s="20" t="s">
        <v>8</v>
      </c>
      <c r="C56" s="9">
        <v>1262.39</v>
      </c>
      <c r="D56" s="9">
        <v>586.0640000000001</v>
      </c>
      <c r="E56" s="21">
        <f t="shared" si="1"/>
        <v>46.42495583773636</v>
      </c>
      <c r="F56" s="37"/>
    </row>
    <row r="57" spans="1:6" ht="13.5" customHeight="1">
      <c r="A57" s="9" t="s">
        <v>55</v>
      </c>
      <c r="B57" s="20" t="s">
        <v>8</v>
      </c>
      <c r="C57" s="9">
        <v>38.16</v>
      </c>
      <c r="D57" s="9">
        <v>0</v>
      </c>
      <c r="E57" s="21">
        <f t="shared" si="1"/>
        <v>0</v>
      </c>
      <c r="F57" s="37"/>
    </row>
    <row r="58" spans="1:6" ht="13.5" customHeight="1">
      <c r="A58" s="9" t="s">
        <v>63</v>
      </c>
      <c r="B58" s="20" t="s">
        <v>8</v>
      </c>
      <c r="C58" s="9">
        <v>5999</v>
      </c>
      <c r="D58" s="9">
        <v>3558.214</v>
      </c>
      <c r="E58" s="21">
        <f t="shared" si="1"/>
        <v>59.31345224204034</v>
      </c>
      <c r="F58" s="37"/>
    </row>
    <row r="59" spans="1:6" ht="13.5" customHeight="1">
      <c r="A59" s="9" t="s">
        <v>64</v>
      </c>
      <c r="B59" s="20" t="s">
        <v>8</v>
      </c>
      <c r="C59" s="9">
        <v>1378</v>
      </c>
      <c r="D59" s="9">
        <v>1130</v>
      </c>
      <c r="E59" s="21">
        <f t="shared" si="1"/>
        <v>82.00290275761974</v>
      </c>
      <c r="F59" s="37"/>
    </row>
    <row r="60" spans="1:6" ht="13.5" customHeight="1">
      <c r="A60" s="9" t="s">
        <v>65</v>
      </c>
      <c r="B60" s="20" t="s">
        <v>8</v>
      </c>
      <c r="C60" s="9">
        <v>550.58</v>
      </c>
      <c r="D60" s="9">
        <v>402.307</v>
      </c>
      <c r="E60" s="21">
        <f t="shared" si="1"/>
        <v>73.06967198227323</v>
      </c>
      <c r="F60" s="37"/>
    </row>
    <row r="61" spans="1:6" ht="15.75">
      <c r="A61" s="15" t="s">
        <v>66</v>
      </c>
      <c r="B61" s="20" t="s">
        <v>8</v>
      </c>
      <c r="C61" s="9">
        <v>313.38</v>
      </c>
      <c r="D61" s="9">
        <v>122.41</v>
      </c>
      <c r="E61" s="21">
        <f t="shared" si="1"/>
        <v>39.061203650520135</v>
      </c>
      <c r="F61" s="37"/>
    </row>
    <row r="62" spans="1:6" s="17" customFormat="1" ht="15.75">
      <c r="A62" s="22" t="s">
        <v>67</v>
      </c>
      <c r="B62" s="20" t="s">
        <v>8</v>
      </c>
      <c r="C62" s="16">
        <f>C63+C64+C65+C66+C67+C68</f>
        <v>5984.240000000001</v>
      </c>
      <c r="D62" s="16">
        <f>D63+D64+D65+D66+D67+D68</f>
        <v>3177.8329999999996</v>
      </c>
      <c r="E62" s="30">
        <f t="shared" si="1"/>
        <v>53.10336818042056</v>
      </c>
      <c r="F62" s="37"/>
    </row>
    <row r="63" spans="1:6" s="17" customFormat="1" ht="15.75">
      <c r="A63" s="15" t="s">
        <v>49</v>
      </c>
      <c r="B63" s="20" t="s">
        <v>8</v>
      </c>
      <c r="C63" s="9">
        <v>1729.76</v>
      </c>
      <c r="D63" s="9">
        <v>828.069</v>
      </c>
      <c r="E63" s="21">
        <f t="shared" si="1"/>
        <v>47.87190130422717</v>
      </c>
      <c r="F63" s="37"/>
    </row>
    <row r="64" spans="1:6" s="17" customFormat="1" ht="15.75">
      <c r="A64" s="15" t="s">
        <v>33</v>
      </c>
      <c r="B64" s="20" t="s">
        <v>8</v>
      </c>
      <c r="C64" s="9">
        <v>644.2</v>
      </c>
      <c r="D64" s="9">
        <v>133.868</v>
      </c>
      <c r="E64" s="21">
        <f t="shared" si="1"/>
        <v>20.780502949394595</v>
      </c>
      <c r="F64" s="37"/>
    </row>
    <row r="65" spans="1:6" s="17" customFormat="1" ht="15.75">
      <c r="A65" s="15" t="s">
        <v>68</v>
      </c>
      <c r="B65" s="20" t="s">
        <v>8</v>
      </c>
      <c r="C65" s="9">
        <v>1288.07</v>
      </c>
      <c r="D65" s="9">
        <v>1404.587</v>
      </c>
      <c r="E65" s="21">
        <f t="shared" si="1"/>
        <v>109.04585930888851</v>
      </c>
      <c r="F65" s="37"/>
    </row>
    <row r="66" spans="1:6" ht="15.75">
      <c r="A66" s="9" t="s">
        <v>69</v>
      </c>
      <c r="B66" s="20" t="s">
        <v>8</v>
      </c>
      <c r="C66" s="9">
        <v>1138.3</v>
      </c>
      <c r="D66" s="9">
        <v>367.03200000000004</v>
      </c>
      <c r="E66" s="21">
        <f t="shared" si="1"/>
        <v>32.243872441359926</v>
      </c>
      <c r="F66" s="37"/>
    </row>
    <row r="67" spans="1:6" ht="15.75">
      <c r="A67" s="9" t="s">
        <v>70</v>
      </c>
      <c r="B67" s="20" t="s">
        <v>8</v>
      </c>
      <c r="C67" s="9">
        <v>859.52</v>
      </c>
      <c r="D67" s="9">
        <v>265.126</v>
      </c>
      <c r="E67" s="21">
        <f t="shared" si="1"/>
        <v>30.84582092330603</v>
      </c>
      <c r="F67" s="37"/>
    </row>
    <row r="68" spans="1:6" ht="15.75">
      <c r="A68" s="9" t="s">
        <v>71</v>
      </c>
      <c r="B68" s="20" t="s">
        <v>8</v>
      </c>
      <c r="C68" s="9">
        <v>324.39</v>
      </c>
      <c r="D68" s="9">
        <v>179.151</v>
      </c>
      <c r="E68" s="21">
        <f t="shared" si="1"/>
        <v>55.22704152409138</v>
      </c>
      <c r="F68" s="37"/>
    </row>
    <row r="69" spans="1:6" s="14" customFormat="1" ht="47.25">
      <c r="A69" s="26" t="s">
        <v>72</v>
      </c>
      <c r="B69" s="19" t="s">
        <v>8</v>
      </c>
      <c r="C69" s="12">
        <v>64589.64</v>
      </c>
      <c r="D69" s="12">
        <v>36989.958</v>
      </c>
      <c r="E69" s="30">
        <f t="shared" si="1"/>
        <v>57.26918124950069</v>
      </c>
      <c r="F69" s="37"/>
    </row>
    <row r="70" spans="1:6" ht="15.75">
      <c r="A70" s="7" t="s">
        <v>13</v>
      </c>
      <c r="B70" s="19" t="s">
        <v>8</v>
      </c>
      <c r="C70" s="8">
        <f>C7+C47</f>
        <v>2443516.3600000003</v>
      </c>
      <c r="D70" s="8">
        <f>D7+D47</f>
        <v>1152146.6340126714</v>
      </c>
      <c r="E70" s="30">
        <f t="shared" si="1"/>
        <v>47.15117332026667</v>
      </c>
      <c r="F70" s="38"/>
    </row>
    <row r="71" spans="1:6" s="10" customFormat="1" ht="15.75">
      <c r="A71" s="13" t="s">
        <v>73</v>
      </c>
      <c r="B71" s="19" t="s">
        <v>8</v>
      </c>
      <c r="C71" s="12">
        <v>59468.91</v>
      </c>
      <c r="D71" s="12">
        <v>73237.65984332864</v>
      </c>
      <c r="E71" s="30">
        <f t="shared" si="1"/>
        <v>123.15285389177073</v>
      </c>
      <c r="F71" s="9"/>
    </row>
    <row r="72" spans="1:6" ht="78.75">
      <c r="A72" s="22" t="s">
        <v>74</v>
      </c>
      <c r="B72" s="19" t="s">
        <v>8</v>
      </c>
      <c r="C72" s="16">
        <v>1768615</v>
      </c>
      <c r="D72" s="16">
        <v>2122476.926</v>
      </c>
      <c r="E72" s="30">
        <f t="shared" si="1"/>
        <v>120.00785507303738</v>
      </c>
      <c r="F72" s="9" t="s">
        <v>81</v>
      </c>
    </row>
    <row r="73" spans="1:6" ht="15.75">
      <c r="A73" s="22" t="s">
        <v>14</v>
      </c>
      <c r="B73" s="19" t="s">
        <v>8</v>
      </c>
      <c r="C73" s="16">
        <v>2502985.26</v>
      </c>
      <c r="D73" s="16">
        <f>D74*D76</f>
        <v>1225384.292856</v>
      </c>
      <c r="E73" s="30">
        <f>D73/C73*100</f>
        <v>48.956912069709915</v>
      </c>
      <c r="F73" s="9"/>
    </row>
    <row r="74" spans="1:6" ht="15.75">
      <c r="A74" s="22" t="s">
        <v>75</v>
      </c>
      <c r="B74" s="19" t="s">
        <v>76</v>
      </c>
      <c r="C74" s="16">
        <v>1323660.89</v>
      </c>
      <c r="D74" s="16">
        <v>648008.6159999999</v>
      </c>
      <c r="E74" s="30">
        <f>D74/C74*100</f>
        <v>48.95578776222662</v>
      </c>
      <c r="F74" s="9"/>
    </row>
    <row r="75" spans="1:6" ht="15.75">
      <c r="A75" s="22" t="s">
        <v>15</v>
      </c>
      <c r="B75" s="6" t="s">
        <v>16</v>
      </c>
      <c r="C75" s="16">
        <v>4.5</v>
      </c>
      <c r="D75" s="16">
        <v>3.76</v>
      </c>
      <c r="E75" s="30">
        <f>D75/C75*100</f>
        <v>83.55555555555554</v>
      </c>
      <c r="F75" s="16"/>
    </row>
    <row r="76" spans="1:6" ht="15.75">
      <c r="A76" s="22" t="s">
        <v>17</v>
      </c>
      <c r="B76" s="6" t="s">
        <v>77</v>
      </c>
      <c r="C76" s="29">
        <v>1.891</v>
      </c>
      <c r="D76" s="29">
        <v>1.891</v>
      </c>
      <c r="E76" s="30">
        <f>D76/C76*100</f>
        <v>100</v>
      </c>
      <c r="F76" s="29"/>
    </row>
    <row r="77" ht="36.75" customHeight="1" hidden="1">
      <c r="A77" s="1" t="s">
        <v>1</v>
      </c>
    </row>
    <row r="78" ht="21.75" customHeight="1" hidden="1">
      <c r="A78" s="1" t="s">
        <v>2</v>
      </c>
    </row>
    <row r="79" ht="15.75" hidden="1">
      <c r="A79" s="1" t="s">
        <v>3</v>
      </c>
    </row>
    <row r="80" ht="21.75" customHeight="1" hidden="1">
      <c r="A80" s="1" t="s">
        <v>4</v>
      </c>
    </row>
    <row r="81" ht="24" customHeight="1" hidden="1">
      <c r="A81" s="1" t="s">
        <v>5</v>
      </c>
    </row>
    <row r="83" ht="15.75">
      <c r="A83" s="18"/>
    </row>
    <row r="84" ht="15.75">
      <c r="A84" s="18"/>
    </row>
    <row r="85" ht="15.75">
      <c r="A85" s="18"/>
    </row>
    <row r="86" ht="15.75" hidden="1">
      <c r="A86" s="18" t="s">
        <v>18</v>
      </c>
    </row>
  </sheetData>
  <sheetProtection/>
  <mergeCells count="5">
    <mergeCell ref="A23:A24"/>
    <mergeCell ref="A2:F2"/>
    <mergeCell ref="A3:F3"/>
    <mergeCell ref="A4:F4"/>
    <mergeCell ref="F7:F70"/>
  </mergeCells>
  <printOptions horizontalCentered="1"/>
  <pageMargins left="0.15748031496062992" right="0.22" top="0.984251968503937" bottom="0.4330708661417323" header="0.5118110236220472" footer="0.31496062992125984"/>
  <pageSetup fitToHeight="1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МРЭТ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ADolya</cp:lastModifiedBy>
  <cp:lastPrinted>2016-06-09T22:12:21Z</cp:lastPrinted>
  <dcterms:created xsi:type="dcterms:W3CDTF">2014-06-07T06:05:46Z</dcterms:created>
  <dcterms:modified xsi:type="dcterms:W3CDTF">2016-06-10T09:50:57Z</dcterms:modified>
  <cp:category/>
  <cp:version/>
  <cp:contentType/>
  <cp:contentStatus/>
</cp:coreProperties>
</file>